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2022 - podlimitné zákazky\SŠ Detva - Stavebné úpravy dielní Svetová banka\Príloha č. 2 SP - Výkazy výmer\SO 01\D.2 VZT\"/>
    </mc:Choice>
  </mc:AlternateContent>
  <xr:revisionPtr revIDLastSave="0" documentId="13_ncr:1_{D8732A13-110F-4F9C-8EF6-BB3B0783A22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 - SO-01 Strojárenska ha..." sheetId="1" r:id="rId1"/>
  </sheets>
  <externalReferences>
    <externalReference r:id="rId2"/>
  </externalReferences>
  <definedNames>
    <definedName name="_xlnm._FilterDatabase" localSheetId="0" hidden="1">'1 - SO-01 Strojárenska ha...'!$C$118:$K$145</definedName>
    <definedName name="_xlnm.Print_Titles" localSheetId="0">'1 - SO-01 Strojárenska ha...'!$118:$118</definedName>
    <definedName name="_xlnm.Print_Area" localSheetId="0">'1 - SO-01 Strojárenska ha...'!$C$4:$J$76,'1 - SO-01 Strojárenska ha...'!$C$82:$J$100,'1 - SO-01 Strojárenska ha...'!$C$106:$J$145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K145" i="1" l="1"/>
  <c r="BI145" i="1"/>
  <c r="BH145" i="1"/>
  <c r="BG145" i="1"/>
  <c r="BE145" i="1"/>
  <c r="T145" i="1"/>
  <c r="R145" i="1"/>
  <c r="P145" i="1"/>
  <c r="J145" i="1"/>
  <c r="BF145" i="1" s="1"/>
  <c r="BK144" i="1"/>
  <c r="BI144" i="1"/>
  <c r="BH144" i="1"/>
  <c r="BG144" i="1"/>
  <c r="BE144" i="1"/>
  <c r="T144" i="1"/>
  <c r="T142" i="1" s="1"/>
  <c r="R144" i="1"/>
  <c r="P144" i="1"/>
  <c r="J144" i="1"/>
  <c r="BF144" i="1" s="1"/>
  <c r="BK143" i="1"/>
  <c r="BI143" i="1"/>
  <c r="BH143" i="1"/>
  <c r="BG143" i="1"/>
  <c r="BF143" i="1"/>
  <c r="BE143" i="1"/>
  <c r="T143" i="1"/>
  <c r="R143" i="1"/>
  <c r="P143" i="1"/>
  <c r="P142" i="1" s="1"/>
  <c r="J143" i="1"/>
  <c r="BK142" i="1"/>
  <c r="J142" i="1" s="1"/>
  <c r="J99" i="1" s="1"/>
  <c r="R142" i="1"/>
  <c r="BK141" i="1"/>
  <c r="BI141" i="1"/>
  <c r="BH141" i="1"/>
  <c r="BG141" i="1"/>
  <c r="BF141" i="1"/>
  <c r="BE141" i="1"/>
  <c r="T141" i="1"/>
  <c r="R141" i="1"/>
  <c r="P141" i="1"/>
  <c r="J141" i="1"/>
  <c r="BK140" i="1"/>
  <c r="BI140" i="1"/>
  <c r="BH140" i="1"/>
  <c r="BG140" i="1"/>
  <c r="BE140" i="1"/>
  <c r="T140" i="1"/>
  <c r="R140" i="1"/>
  <c r="P140" i="1"/>
  <c r="J140" i="1"/>
  <c r="BF140" i="1" s="1"/>
  <c r="BK139" i="1"/>
  <c r="BI139" i="1"/>
  <c r="BH139" i="1"/>
  <c r="BG139" i="1"/>
  <c r="BE139" i="1"/>
  <c r="T139" i="1"/>
  <c r="R139" i="1"/>
  <c r="P139" i="1"/>
  <c r="J139" i="1"/>
  <c r="BF139" i="1" s="1"/>
  <c r="BK138" i="1"/>
  <c r="BI138" i="1"/>
  <c r="BH138" i="1"/>
  <c r="BG138" i="1"/>
  <c r="BF138" i="1"/>
  <c r="BE138" i="1"/>
  <c r="T138" i="1"/>
  <c r="R138" i="1"/>
  <c r="P138" i="1"/>
  <c r="J138" i="1"/>
  <c r="BK137" i="1"/>
  <c r="BI137" i="1"/>
  <c r="BH137" i="1"/>
  <c r="BG137" i="1"/>
  <c r="BE137" i="1"/>
  <c r="T137" i="1"/>
  <c r="R137" i="1"/>
  <c r="P137" i="1"/>
  <c r="J137" i="1"/>
  <c r="BF137" i="1" s="1"/>
  <c r="BK136" i="1"/>
  <c r="BI136" i="1"/>
  <c r="BH136" i="1"/>
  <c r="BG136" i="1"/>
  <c r="BE136" i="1"/>
  <c r="T136" i="1"/>
  <c r="R136" i="1"/>
  <c r="P136" i="1"/>
  <c r="J136" i="1"/>
  <c r="BF136" i="1" s="1"/>
  <c r="BK135" i="1"/>
  <c r="BI135" i="1"/>
  <c r="BH135" i="1"/>
  <c r="BG135" i="1"/>
  <c r="BE135" i="1"/>
  <c r="T135" i="1"/>
  <c r="R135" i="1"/>
  <c r="P135" i="1"/>
  <c r="J135" i="1"/>
  <c r="BF135" i="1" s="1"/>
  <c r="BK134" i="1"/>
  <c r="BI134" i="1"/>
  <c r="BH134" i="1"/>
  <c r="BG134" i="1"/>
  <c r="BE134" i="1"/>
  <c r="T134" i="1"/>
  <c r="R134" i="1"/>
  <c r="P134" i="1"/>
  <c r="J134" i="1"/>
  <c r="BF134" i="1" s="1"/>
  <c r="BK133" i="1"/>
  <c r="BI133" i="1"/>
  <c r="BH133" i="1"/>
  <c r="BG133" i="1"/>
  <c r="BE133" i="1"/>
  <c r="T133" i="1"/>
  <c r="R133" i="1"/>
  <c r="P133" i="1"/>
  <c r="J133" i="1"/>
  <c r="BF133" i="1" s="1"/>
  <c r="BK132" i="1"/>
  <c r="BI132" i="1"/>
  <c r="BH132" i="1"/>
  <c r="BG132" i="1"/>
  <c r="BF132" i="1"/>
  <c r="BE132" i="1"/>
  <c r="T132" i="1"/>
  <c r="R132" i="1"/>
  <c r="P132" i="1"/>
  <c r="J132" i="1"/>
  <c r="BK131" i="1"/>
  <c r="BI131" i="1"/>
  <c r="BH131" i="1"/>
  <c r="BG131" i="1"/>
  <c r="BE131" i="1"/>
  <c r="T131" i="1"/>
  <c r="R131" i="1"/>
  <c r="P131" i="1"/>
  <c r="J131" i="1"/>
  <c r="BF131" i="1" s="1"/>
  <c r="BK130" i="1"/>
  <c r="BI130" i="1"/>
  <c r="BH130" i="1"/>
  <c r="BG130" i="1"/>
  <c r="BE130" i="1"/>
  <c r="T130" i="1"/>
  <c r="R130" i="1"/>
  <c r="P130" i="1"/>
  <c r="J130" i="1"/>
  <c r="BF130" i="1" s="1"/>
  <c r="BK129" i="1"/>
  <c r="BI129" i="1"/>
  <c r="BH129" i="1"/>
  <c r="BG129" i="1"/>
  <c r="BF129" i="1"/>
  <c r="BE129" i="1"/>
  <c r="T129" i="1"/>
  <c r="R129" i="1"/>
  <c r="P129" i="1"/>
  <c r="J129" i="1"/>
  <c r="BK128" i="1"/>
  <c r="BI128" i="1"/>
  <c r="BH128" i="1"/>
  <c r="BG128" i="1"/>
  <c r="BE128" i="1"/>
  <c r="T128" i="1"/>
  <c r="R128" i="1"/>
  <c r="P128" i="1"/>
  <c r="J128" i="1"/>
  <c r="BF128" i="1" s="1"/>
  <c r="BK127" i="1"/>
  <c r="BI127" i="1"/>
  <c r="BH127" i="1"/>
  <c r="BG127" i="1"/>
  <c r="BE127" i="1"/>
  <c r="T127" i="1"/>
  <c r="R127" i="1"/>
  <c r="P127" i="1"/>
  <c r="J127" i="1"/>
  <c r="BF127" i="1" s="1"/>
  <c r="BK126" i="1"/>
  <c r="BI126" i="1"/>
  <c r="BH126" i="1"/>
  <c r="BG126" i="1"/>
  <c r="BE126" i="1"/>
  <c r="T126" i="1"/>
  <c r="R126" i="1"/>
  <c r="P126" i="1"/>
  <c r="J126" i="1"/>
  <c r="BF126" i="1" s="1"/>
  <c r="BK125" i="1"/>
  <c r="BI125" i="1"/>
  <c r="BH125" i="1"/>
  <c r="BG125" i="1"/>
  <c r="BE125" i="1"/>
  <c r="T125" i="1"/>
  <c r="R125" i="1"/>
  <c r="P125" i="1"/>
  <c r="J125" i="1"/>
  <c r="BF125" i="1" s="1"/>
  <c r="BK124" i="1"/>
  <c r="BI124" i="1"/>
  <c r="BH124" i="1"/>
  <c r="BG124" i="1"/>
  <c r="BE124" i="1"/>
  <c r="T124" i="1"/>
  <c r="R124" i="1"/>
  <c r="P124" i="1"/>
  <c r="P121" i="1" s="1"/>
  <c r="P120" i="1" s="1"/>
  <c r="J124" i="1"/>
  <c r="BF124" i="1" s="1"/>
  <c r="BK123" i="1"/>
  <c r="BI123" i="1"/>
  <c r="BH123" i="1"/>
  <c r="BG123" i="1"/>
  <c r="F35" i="1" s="1"/>
  <c r="BF123" i="1"/>
  <c r="BE123" i="1"/>
  <c r="T123" i="1"/>
  <c r="R123" i="1"/>
  <c r="P123" i="1"/>
  <c r="J123" i="1"/>
  <c r="BK122" i="1"/>
  <c r="BK121" i="1" s="1"/>
  <c r="BI122" i="1"/>
  <c r="BH122" i="1"/>
  <c r="BG122" i="1"/>
  <c r="BE122" i="1"/>
  <c r="T122" i="1"/>
  <c r="R122" i="1"/>
  <c r="P122" i="1"/>
  <c r="J122" i="1"/>
  <c r="BF122" i="1" s="1"/>
  <c r="J116" i="1"/>
  <c r="J115" i="1"/>
  <c r="F115" i="1"/>
  <c r="F113" i="1"/>
  <c r="E111" i="1"/>
  <c r="J92" i="1"/>
  <c r="J91" i="1"/>
  <c r="F91" i="1"/>
  <c r="F89" i="1"/>
  <c r="E87" i="1"/>
  <c r="J37" i="1"/>
  <c r="J36" i="1"/>
  <c r="J35" i="1"/>
  <c r="J18" i="1"/>
  <c r="E18" i="1"/>
  <c r="F116" i="1" s="1"/>
  <c r="J17" i="1"/>
  <c r="J12" i="1"/>
  <c r="J113" i="1" s="1"/>
  <c r="E7" i="1"/>
  <c r="E109" i="1" s="1"/>
  <c r="F36" i="1" l="1"/>
  <c r="T121" i="1"/>
  <c r="T120" i="1" s="1"/>
  <c r="T119" i="1" s="1"/>
  <c r="R121" i="1"/>
  <c r="R120" i="1" s="1"/>
  <c r="R119" i="1" s="1"/>
  <c r="F37" i="1"/>
  <c r="F33" i="1"/>
  <c r="P119" i="1"/>
  <c r="F34" i="1"/>
  <c r="J34" i="1"/>
  <c r="J121" i="1"/>
  <c r="J98" i="1" s="1"/>
  <c r="BK120" i="1"/>
  <c r="J89" i="1"/>
  <c r="J33" i="1"/>
  <c r="E85" i="1"/>
  <c r="F92" i="1"/>
  <c r="BK119" i="1" l="1"/>
  <c r="J119" i="1" s="1"/>
  <c r="J120" i="1"/>
  <c r="J97" i="1" s="1"/>
  <c r="J30" i="1" l="1"/>
  <c r="J39" i="1" s="1"/>
  <c r="J96" i="1"/>
</calcChain>
</file>

<file path=xl/sharedStrings.xml><?xml version="1.0" encoding="utf-8"?>
<sst xmlns="http://schemas.openxmlformats.org/spreadsheetml/2006/main" count="451" uniqueCount="177">
  <si>
    <t>{a0340d7d-ffda-4e4c-9d3c-034d0f46d12b}</t>
  </si>
  <si>
    <t>0</t>
  </si>
  <si>
    <t>KRYCÍ LIST ROZPOČTU</t>
  </si>
  <si>
    <t>v ---  nižšie sa nachádzajú doplnkové a pomocné údaje k zostavám  --- v</t>
  </si>
  <si>
    <t>False</t>
  </si>
  <si>
    <t>Stavba:</t>
  </si>
  <si>
    <t>Objekt:</t>
  </si>
  <si>
    <t>1 - SO-01 Strojárenska hala - D.2 VZT</t>
  </si>
  <si>
    <t>JKSO:</t>
  </si>
  <si>
    <t/>
  </si>
  <si>
    <t>KS:</t>
  </si>
  <si>
    <t>Miesto:</t>
  </si>
  <si>
    <t>Štúrová 848, 962 12 Detva, p.č.: 5079, k.ú.: Detva</t>
  </si>
  <si>
    <t>Dátum:</t>
  </si>
  <si>
    <t>Objednávateľ:</t>
  </si>
  <si>
    <t>IČO:</t>
  </si>
  <si>
    <t>Banskobystrický samosprávny kraj</t>
  </si>
  <si>
    <t>IČ DPH:</t>
  </si>
  <si>
    <t>Zhotoviteľ:</t>
  </si>
  <si>
    <t>Projektant:</t>
  </si>
  <si>
    <t>Ing. Pavol Fedorčák, PhD.</t>
  </si>
  <si>
    <t>Spracovateľ:</t>
  </si>
  <si>
    <t>Poznámka:</t>
  </si>
  <si>
    <t>Cena bez DPH</t>
  </si>
  <si>
    <t>Základ dane</t>
  </si>
  <si>
    <t>Sadzba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</si>
  <si>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</si>
  <si>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</si>
  <si>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</si>
  <si>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</si>
  <si>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</si>
  <si>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</si>
  <si>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</si>
  <si>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</si>
  <si>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</si>
  <si>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</si>
  <si>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</si>
  <si>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</si>
  <si>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</si>
  <si>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</si>
  <si>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</si>
  <si>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</si>
  <si>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ROZPOČTU</t>
  </si>
  <si>
    <t>Kód dielu - Popis</t>
  </si>
  <si>
    <t>Cena celkom [EUR]</t>
  </si>
  <si>
    <t>Náklady z rozpočtu</t>
  </si>
  <si>
    <t>-1</t>
  </si>
  <si>
    <t>PSV - Práce a dodávky PSV</t>
  </si>
  <si>
    <t xml:space="preserve">    769 - Montáže vzduchotechnických zariadení</t>
  </si>
  <si>
    <t>HZS - Hodinové zúčtovacie sadzby</t>
  </si>
  <si>
    <t>ROZPOČET</t>
  </si>
  <si>
    <t>PČ</t>
  </si>
  <si>
    <t>Typ</t>
  </si>
  <si>
    <t>Kód</t>
  </si>
  <si>
    <t>Popis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</si>
  <si>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</si>
  <si>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</si>
  <si>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</si>
  <si>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</si>
  <si>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</si>
  <si>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</si>
  <si>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</si>
  <si>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</si>
  <si>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</si>
  <si>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</si>
  <si>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</t>
  </si>
  <si>
    <t>PSV</t>
  </si>
  <si>
    <t>Práce a dodávky PSV</t>
  </si>
  <si>
    <t>2</t>
  </si>
  <si>
    <t>ROZPOCET</t>
  </si>
  <si>
    <t>769</t>
  </si>
  <si>
    <t>Montáže vzduchotechnických zariadení</t>
  </si>
  <si>
    <t>1</t>
  </si>
  <si>
    <t>20</t>
  </si>
  <si>
    <t>K</t>
  </si>
  <si>
    <t>769011540</t>
  </si>
  <si>
    <t>Montáž radiálneho ventilátora do štvorhranného potrubia veľkosť: 400</t>
  </si>
  <si>
    <t>ks</t>
  </si>
  <si>
    <t>16</t>
  </si>
  <si>
    <t>-731548513</t>
  </si>
  <si>
    <t>21</t>
  </si>
  <si>
    <t>M</t>
  </si>
  <si>
    <t>92933</t>
  </si>
  <si>
    <t>RSI 70-40 EC sileo, 230V (EC), ventilátor do štvorhranného potrubia, výklopný, izol. alebo evkvivalent</t>
  </si>
  <si>
    <t>32</t>
  </si>
  <si>
    <t>613685289</t>
  </si>
  <si>
    <t>4</t>
  </si>
  <si>
    <t>76738</t>
  </si>
  <si>
    <t>S-5EC/FRQ, 5-st. prepínač pre EC ventilátory (10V/0-10V), ON/OFF, IP54, montáž na omietku alebo evkvialent</t>
  </si>
  <si>
    <t>-476219058</t>
  </si>
  <si>
    <t>22</t>
  </si>
  <si>
    <t>769021043</t>
  </si>
  <si>
    <t>Montáž štvorhranného potrubia tesnosti I dĺžky 1000 mm do obvodu 2240 mm</t>
  </si>
  <si>
    <t>m2</t>
  </si>
  <si>
    <t>2090770678</t>
  </si>
  <si>
    <t>23</t>
  </si>
  <si>
    <t>429820000300</t>
  </si>
  <si>
    <t>Potrubie štvorhranné, rovné dĺ. 1000 mm, rozmer do obvodu 2240 mm</t>
  </si>
  <si>
    <t>762470998</t>
  </si>
  <si>
    <t>24</t>
  </si>
  <si>
    <t>769021256</t>
  </si>
  <si>
    <t>Montáž tvarovky do štvorhranného potrubia do obvodu 2240 mm</t>
  </si>
  <si>
    <t>1804042853</t>
  </si>
  <si>
    <t>25</t>
  </si>
  <si>
    <t>429850026500</t>
  </si>
  <si>
    <t>Tvarovka pre štvorhranné potrubie 2240</t>
  </si>
  <si>
    <t>-2071795407</t>
  </si>
  <si>
    <t>26</t>
  </si>
  <si>
    <t>769021571</t>
  </si>
  <si>
    <t>Montáž pružnej manžety</t>
  </si>
  <si>
    <t>-1907261568</t>
  </si>
  <si>
    <t>27</t>
  </si>
  <si>
    <t>1551</t>
  </si>
  <si>
    <t>DS 70-40, pripojovacia pružná manžeta alebo evkvivalent</t>
  </si>
  <si>
    <t>-107524116</t>
  </si>
  <si>
    <t>18</t>
  </si>
  <si>
    <t>769025003</t>
  </si>
  <si>
    <t>Montáž tlmiča hluku štvorhranného prierezu 0.220-0.300 m2</t>
  </si>
  <si>
    <t>-2119935814</t>
  </si>
  <si>
    <t>19</t>
  </si>
  <si>
    <t>5074</t>
  </si>
  <si>
    <t>LDR 70-40, tlmič hluku pre štvorhr. potrubie alebo evkvivalent</t>
  </si>
  <si>
    <t>-1850176584</t>
  </si>
  <si>
    <t>14</t>
  </si>
  <si>
    <t>769035039</t>
  </si>
  <si>
    <t>Montáž mriežky na odvod vzduchu prierezu 0.205-0.330 m2</t>
  </si>
  <si>
    <t>720996570</t>
  </si>
  <si>
    <t>15</t>
  </si>
  <si>
    <t>PR260100160</t>
  </si>
  <si>
    <t>IDF 355 ochranná mriežka pre ILB,ILT alebo evkvivalent</t>
  </si>
  <si>
    <t>-2121310295</t>
  </si>
  <si>
    <t>769036012</t>
  </si>
  <si>
    <t>Montáž protidažďovej žalúzie prierezu 0.252-0.280 m2</t>
  </si>
  <si>
    <t>-73837060</t>
  </si>
  <si>
    <t>17</t>
  </si>
  <si>
    <t>87705</t>
  </si>
  <si>
    <t>VK 70-40, pretlaková žalúzia, PVC, RAL7035, tepl. -30 - +60°C alebo evkvivalent</t>
  </si>
  <si>
    <t>-1492830913</t>
  </si>
  <si>
    <t>11</t>
  </si>
  <si>
    <t>769081590</t>
  </si>
  <si>
    <t>Demontáž ventilátora jednotky + konzoly</t>
  </si>
  <si>
    <t>1729329283</t>
  </si>
  <si>
    <t>13</t>
  </si>
  <si>
    <t>769082845</t>
  </si>
  <si>
    <t>Demontáž protidažďovej žalúzie prierezu 0.205-0.250 m2</t>
  </si>
  <si>
    <t>-1907647792</t>
  </si>
  <si>
    <t>12</t>
  </si>
  <si>
    <t>769083130</t>
  </si>
  <si>
    <t>Demontáž štvorhranného potrubia dĺžky 1000 mm do obvodu 2520 mm</t>
  </si>
  <si>
    <t>m</t>
  </si>
  <si>
    <t>-166821134</t>
  </si>
  <si>
    <t>7</t>
  </si>
  <si>
    <t>998769201</t>
  </si>
  <si>
    <t>Presun hmôt pre montáž vzduchotechnických zariadení v stavbe (objekte) výšky do 7 m</t>
  </si>
  <si>
    <t>%</t>
  </si>
  <si>
    <t>277748215</t>
  </si>
  <si>
    <t>8</t>
  </si>
  <si>
    <t>998769294</t>
  </si>
  <si>
    <t>Príplatok za zväčšený presun vzduchotechnických zariadení nad vymedzenú najväčšiu dopravnú vzdialenosť mimo staveniska k.ď. 1 km</t>
  </si>
  <si>
    <t>1157938467</t>
  </si>
  <si>
    <t>HZS</t>
  </si>
  <si>
    <t>Hodinové zúčtovacie sadzby</t>
  </si>
  <si>
    <t>10</t>
  </si>
  <si>
    <t>HZS000111.S</t>
  </si>
  <si>
    <t>Stavebno montážne práce menej náročne, pomocné alebo manupulačné (Tr. 1) v rozsahu viac ako 8 hodín</t>
  </si>
  <si>
    <t>hod</t>
  </si>
  <si>
    <t>512</t>
  </si>
  <si>
    <t>542030984</t>
  </si>
  <si>
    <t>9</t>
  </si>
  <si>
    <t>HZS000113.S</t>
  </si>
  <si>
    <t>Stavebno montážne práce náročné ucelené - odborné, tvorivé remeselné (Tr. 3) v rozsahu viac ako 8 hodín</t>
  </si>
  <si>
    <t>-1208192219</t>
  </si>
  <si>
    <t>28</t>
  </si>
  <si>
    <t>HZS000114.S</t>
  </si>
  <si>
    <t>Elektroinštalácia</t>
  </si>
  <si>
    <t>sub</t>
  </si>
  <si>
    <t>315094635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</si>
</sst>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\.mm\.yyyy"/>
    <numFmt numFmtId="165" formatCode="#,##0.00%"/>
    <numFmt numFmtId="166" formatCode="#,##0.00000"/>
    <numFmt numFmtId="167" formatCode="#,##0.000"/>
  </numFmts>
  <fonts count="23" x14ac:knownFonts="1">
    <font>
      <sz val="8"/>
      <name val="Arial CE"/>
      <family val="2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sz val="10"/>
      <color rgb="FFFFFFFF"/>
      <name val="Arial CE"/>
    </font>
    <font>
      <sz val="8"/>
      <color rgb="FFFFFFFF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5" fillId="0" borderId="0" xfId="0" applyFont="1" applyAlignment="1">
      <alignment horizontal="left" vertical="center"/>
    </xf>
    <xf numFmtId="164" fontId="5" fillId="0" borderId="0" xfId="0" applyNumberFormat="1" applyFont="1" applyAlignment="1">
      <alignment horizontal="left" vertical="center"/>
    </xf>
    <xf numFmtId="0" fontId="5" fillId="2" borderId="0" xfId="0" applyFont="1" applyFill="1" applyAlignment="1" applyProtection="1">
      <alignment horizontal="left" vertical="center"/>
      <protection locked="0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6" fillId="0" borderId="0" xfId="0" applyFont="1" applyAlignment="1">
      <alignment horizontal="left" vertical="center"/>
    </xf>
    <xf numFmtId="4" fontId="7" fillId="0" borderId="0" xfId="0" applyNumberFormat="1" applyFont="1" applyAlignment="1">
      <alignment vertical="center"/>
    </xf>
    <xf numFmtId="0" fontId="3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4" fontId="9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165" fontId="9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vertical="center"/>
    </xf>
    <xf numFmtId="165" fontId="3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11" fillId="3" borderId="5" xfId="0" applyFont="1" applyFill="1" applyBorder="1" applyAlignment="1">
      <alignment horizontal="left" vertical="center"/>
    </xf>
    <xf numFmtId="0" fontId="0" fillId="3" borderId="6" xfId="0" applyFill="1" applyBorder="1" applyAlignment="1">
      <alignment vertical="center"/>
    </xf>
    <xf numFmtId="0" fontId="11" fillId="3" borderId="6" xfId="0" applyFont="1" applyFill="1" applyBorder="1" applyAlignment="1">
      <alignment horizontal="right" vertical="center"/>
    </xf>
    <xf numFmtId="0" fontId="11" fillId="3" borderId="6" xfId="0" applyFont="1" applyFill="1" applyBorder="1" applyAlignment="1">
      <alignment horizontal="center" vertical="center"/>
    </xf>
    <xf numFmtId="4" fontId="11" fillId="3" borderId="6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12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3" fillId="0" borderId="9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13" fillId="3" borderId="0" xfId="0" applyFont="1" applyFill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12" xfId="0" applyFont="1" applyBorder="1" applyAlignment="1">
      <alignment horizontal="left" vertical="center"/>
    </xf>
    <xf numFmtId="0" fontId="15" fillId="0" borderId="12" xfId="0" applyFont="1" applyBorder="1" applyAlignment="1">
      <alignment vertical="center"/>
    </xf>
    <xf numFmtId="4" fontId="15" fillId="0" borderId="12" xfId="0" applyNumberFormat="1" applyFont="1" applyBorder="1" applyAlignment="1">
      <alignment vertical="center"/>
    </xf>
    <xf numFmtId="0" fontId="16" fillId="0" borderId="0" xfId="0" applyFont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12" xfId="0" applyFont="1" applyBorder="1" applyAlignment="1">
      <alignment horizontal="left" vertical="center"/>
    </xf>
    <xf numFmtId="0" fontId="16" fillId="0" borderId="12" xfId="0" applyFont="1" applyBorder="1" applyAlignment="1">
      <alignment vertical="center"/>
    </xf>
    <xf numFmtId="4" fontId="16" fillId="0" borderId="12" xfId="0" applyNumberFormat="1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4" fontId="7" fillId="0" borderId="0" xfId="0" applyNumberFormat="1" applyFont="1"/>
    <xf numFmtId="0" fontId="0" fillId="0" borderId="16" xfId="0" applyBorder="1" applyAlignment="1">
      <alignment vertical="center"/>
    </xf>
    <xf numFmtId="166" fontId="18" fillId="0" borderId="4" xfId="0" applyNumberFormat="1" applyFont="1" applyBorder="1"/>
    <xf numFmtId="166" fontId="18" fillId="0" borderId="17" xfId="0" applyNumberFormat="1" applyFont="1" applyBorder="1"/>
    <xf numFmtId="4" fontId="19" fillId="0" borderId="0" xfId="0" applyNumberFormat="1" applyFont="1" applyAlignment="1">
      <alignment vertical="center"/>
    </xf>
    <xf numFmtId="0" fontId="20" fillId="0" borderId="0" xfId="0" applyFont="1"/>
    <xf numFmtId="0" fontId="20" fillId="0" borderId="3" xfId="0" applyFont="1" applyBorder="1"/>
    <xf numFmtId="0" fontId="20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20" fillId="0" borderId="0" xfId="0" applyFont="1" applyProtection="1">
      <protection locked="0"/>
    </xf>
    <xf numFmtId="4" fontId="15" fillId="0" borderId="0" xfId="0" applyNumberFormat="1" applyFont="1"/>
    <xf numFmtId="0" fontId="20" fillId="0" borderId="18" xfId="0" applyFont="1" applyBorder="1"/>
    <xf numFmtId="166" fontId="20" fillId="0" borderId="0" xfId="0" applyNumberFormat="1" applyFont="1"/>
    <xf numFmtId="166" fontId="20" fillId="0" borderId="19" xfId="0" applyNumberFormat="1" applyFont="1" applyBorder="1"/>
    <xf numFmtId="0" fontId="20" fillId="0" borderId="0" xfId="0" applyFont="1" applyAlignment="1">
      <alignment horizontal="center"/>
    </xf>
    <xf numFmtId="4" fontId="20" fillId="0" borderId="0" xfId="0" applyNumberFormat="1" applyFont="1" applyAlignment="1">
      <alignment vertical="center"/>
    </xf>
    <xf numFmtId="0" fontId="16" fillId="0" borderId="0" xfId="0" applyFont="1" applyAlignment="1">
      <alignment horizontal="left"/>
    </xf>
    <xf numFmtId="4" fontId="16" fillId="0" borderId="0" xfId="0" applyNumberFormat="1" applyFont="1"/>
    <xf numFmtId="0" fontId="13" fillId="0" borderId="20" xfId="0" applyFont="1" applyBorder="1" applyAlignment="1">
      <alignment horizontal="center" vertical="center"/>
    </xf>
    <xf numFmtId="49" fontId="13" fillId="0" borderId="20" xfId="0" applyNumberFormat="1" applyFont="1" applyBorder="1" applyAlignment="1">
      <alignment horizontal="left" vertical="center" wrapText="1"/>
    </xf>
    <xf numFmtId="0" fontId="13" fillId="0" borderId="20" xfId="0" applyFont="1" applyBorder="1" applyAlignment="1">
      <alignment horizontal="left" vertical="center" wrapText="1"/>
    </xf>
    <xf numFmtId="0" fontId="13" fillId="0" borderId="20" xfId="0" applyFont="1" applyBorder="1" applyAlignment="1">
      <alignment horizontal="center" vertical="center" wrapText="1"/>
    </xf>
    <xf numFmtId="167" fontId="13" fillId="0" borderId="20" xfId="0" applyNumberFormat="1" applyFont="1" applyBorder="1" applyAlignment="1">
      <alignment vertical="center"/>
    </xf>
    <xf numFmtId="4" fontId="13" fillId="2" borderId="20" xfId="0" applyNumberFormat="1" applyFont="1" applyFill="1" applyBorder="1" applyAlignment="1" applyProtection="1">
      <alignment vertical="center"/>
      <protection locked="0"/>
    </xf>
    <xf numFmtId="4" fontId="13" fillId="0" borderId="20" xfId="0" applyNumberFormat="1" applyFont="1" applyBorder="1" applyAlignment="1">
      <alignment vertical="center"/>
    </xf>
    <xf numFmtId="0" fontId="0" fillId="0" borderId="20" xfId="0" applyBorder="1" applyAlignment="1">
      <alignment vertical="center"/>
    </xf>
    <xf numFmtId="0" fontId="17" fillId="2" borderId="18" xfId="0" applyFont="1" applyFill="1" applyBorder="1" applyAlignment="1" applyProtection="1">
      <alignment horizontal="left" vertical="center"/>
      <protection locked="0"/>
    </xf>
    <xf numFmtId="0" fontId="17" fillId="0" borderId="0" xfId="0" applyFont="1" applyAlignment="1">
      <alignment horizontal="center" vertical="center"/>
    </xf>
    <xf numFmtId="166" fontId="17" fillId="0" borderId="0" xfId="0" applyNumberFormat="1" applyFont="1" applyAlignment="1">
      <alignment vertical="center"/>
    </xf>
    <xf numFmtId="166" fontId="17" fillId="0" borderId="19" xfId="0" applyNumberFormat="1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1" fillId="0" borderId="20" xfId="0" applyFont="1" applyBorder="1" applyAlignment="1">
      <alignment horizontal="center" vertical="center"/>
    </xf>
    <xf numFmtId="49" fontId="21" fillId="0" borderId="20" xfId="0" applyNumberFormat="1" applyFont="1" applyBorder="1" applyAlignment="1">
      <alignment horizontal="left" vertical="center" wrapText="1"/>
    </xf>
    <xf numFmtId="0" fontId="21" fillId="0" borderId="20" xfId="0" applyFont="1" applyBorder="1" applyAlignment="1">
      <alignment horizontal="left" vertical="center" wrapText="1"/>
    </xf>
    <xf numFmtId="0" fontId="21" fillId="0" borderId="20" xfId="0" applyFont="1" applyBorder="1" applyAlignment="1">
      <alignment horizontal="center" vertical="center" wrapText="1"/>
    </xf>
    <xf numFmtId="167" fontId="21" fillId="0" borderId="20" xfId="0" applyNumberFormat="1" applyFont="1" applyBorder="1" applyAlignment="1">
      <alignment vertical="center"/>
    </xf>
    <xf numFmtId="4" fontId="21" fillId="2" borderId="20" xfId="0" applyNumberFormat="1" applyFont="1" applyFill="1" applyBorder="1" applyAlignment="1" applyProtection="1">
      <alignment vertical="center"/>
      <protection locked="0"/>
    </xf>
    <xf numFmtId="4" fontId="21" fillId="0" borderId="20" xfId="0" applyNumberFormat="1" applyFont="1" applyBorder="1" applyAlignment="1">
      <alignment vertical="center"/>
    </xf>
    <xf numFmtId="0" fontId="22" fillId="0" borderId="20" xfId="0" applyFont="1" applyBorder="1" applyAlignment="1">
      <alignment vertical="center"/>
    </xf>
    <xf numFmtId="0" fontId="22" fillId="0" borderId="3" xfId="0" applyFont="1" applyBorder="1" applyAlignment="1">
      <alignment vertical="center"/>
    </xf>
    <xf numFmtId="0" fontId="21" fillId="2" borderId="18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7" fontId="13" fillId="2" borderId="20" xfId="0" applyNumberFormat="1" applyFont="1" applyFill="1" applyBorder="1" applyAlignment="1" applyProtection="1">
      <alignment vertical="center"/>
      <protection locked="0"/>
    </xf>
    <xf numFmtId="0" fontId="17" fillId="2" borderId="21" xfId="0" applyFont="1" applyFill="1" applyBorder="1" applyAlignment="1" applyProtection="1">
      <alignment horizontal="left" vertical="center"/>
      <protection locked="0"/>
    </xf>
    <xf numFmtId="0" fontId="17" fillId="0" borderId="12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166" fontId="17" fillId="0" borderId="12" xfId="0" applyNumberFormat="1" applyFont="1" applyBorder="1" applyAlignment="1">
      <alignment vertical="center"/>
    </xf>
    <xf numFmtId="166" fontId="17" fillId="0" borderId="22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0" fillId="0" borderId="0" xfId="0"/>
    <xf numFmtId="0" fontId="5" fillId="2" borderId="0" xfId="0" applyFont="1" applyFill="1" applyAlignment="1" applyProtection="1">
      <alignment horizontal="left" vertical="center"/>
      <protection locked="0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TY_2020/20_18%20SS&#352;%20Detva,%20RA/ARCHIV%20IN%20OUT%20(e-maily)/IN%20(prijat&#233;)/PROFESIE/2022-03-18%20(Enau)%20aktualiz&#225;cia%20rozpo&#269;tu%20s%20ELI/SO01J_V&#253;kaz%20V&#253;m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ácia stavby"/>
      <sheetName val="1 - SO-01 Strojárenska ha..."/>
      <sheetName val="3 - SO-01 Strojárenska ha..."/>
    </sheetNames>
    <sheetDataSet>
      <sheetData sheetId="0">
        <row r="6">
          <cell r="K6" t="str">
            <v>Spojená škola Detva-Modernizácia odborného vzdelávania - stavebné úpravy budovy dielní</v>
          </cell>
        </row>
        <row r="8">
          <cell r="AN8" t="str">
            <v>22. 2. 2022</v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BM146"/>
  <sheetViews>
    <sheetView showGridLines="0" tabSelected="1" topLeftCell="A144" workbookViewId="0">
      <selection activeCell="Z118" sqref="Z118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 x14ac:dyDescent="0.2"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AT2" s="1" t="s">
        <v>0</v>
      </c>
    </row>
    <row r="3" spans="2:46" ht="6.95" customHeight="1" x14ac:dyDescent="0.2">
      <c r="B3" s="2"/>
      <c r="C3" s="3"/>
      <c r="D3" s="3"/>
      <c r="E3" s="3"/>
      <c r="F3" s="3"/>
      <c r="G3" s="3"/>
      <c r="H3" s="3"/>
      <c r="I3" s="3"/>
      <c r="J3" s="3"/>
      <c r="K3" s="3"/>
      <c r="L3" s="4"/>
      <c r="AT3" s="1" t="s">
        <v>1</v>
      </c>
    </row>
    <row r="4" spans="2:46" ht="24.95" customHeight="1" x14ac:dyDescent="0.2">
      <c r="B4" s="4"/>
      <c r="D4" s="5" t="s">
        <v>2</v>
      </c>
      <c r="L4" s="4"/>
      <c r="M4" s="6" t="s">
        <v>3</v>
      </c>
      <c r="AT4" s="1" t="s">
        <v>4</v>
      </c>
    </row>
    <row r="5" spans="2:46" ht="6.95" customHeight="1" x14ac:dyDescent="0.2">
      <c r="B5" s="4"/>
      <c r="L5" s="4"/>
    </row>
    <row r="6" spans="2:46" ht="12" customHeight="1" x14ac:dyDescent="0.2">
      <c r="B6" s="4"/>
      <c r="D6" s="7" t="s">
        <v>5</v>
      </c>
      <c r="L6" s="4"/>
    </row>
    <row r="7" spans="2:46" ht="26.25" customHeight="1" x14ac:dyDescent="0.2">
      <c r="B7" s="4"/>
      <c r="E7" s="118" t="str">
        <f>'[1]Rekapitulácia stavby'!K6</f>
        <v>Spojená škola Detva-Modernizácia odborného vzdelávania - stavebné úpravy budovy dielní</v>
      </c>
      <c r="F7" s="119"/>
      <c r="G7" s="119"/>
      <c r="H7" s="119"/>
      <c r="L7" s="4"/>
    </row>
    <row r="8" spans="2:46" s="8" customFormat="1" ht="12" customHeight="1" x14ac:dyDescent="0.2">
      <c r="B8" s="9"/>
      <c r="D8" s="7" t="s">
        <v>6</v>
      </c>
      <c r="L8" s="9"/>
    </row>
    <row r="9" spans="2:46" s="8" customFormat="1" ht="16.5" customHeight="1" x14ac:dyDescent="0.2">
      <c r="B9" s="9"/>
      <c r="E9" s="116" t="s">
        <v>7</v>
      </c>
      <c r="F9" s="117"/>
      <c r="G9" s="117"/>
      <c r="H9" s="117"/>
      <c r="L9" s="9"/>
    </row>
    <row r="10" spans="2:46" s="8" customFormat="1" x14ac:dyDescent="0.2">
      <c r="B10" s="9"/>
      <c r="L10" s="9"/>
    </row>
    <row r="11" spans="2:46" s="8" customFormat="1" ht="12" customHeight="1" x14ac:dyDescent="0.2">
      <c r="B11" s="9"/>
      <c r="D11" s="7" t="s">
        <v>8</v>
      </c>
      <c r="F11" s="10" t="s">
        <v>9</v>
      </c>
      <c r="I11" s="7" t="s">
        <v>10</v>
      </c>
      <c r="J11" s="10" t="s">
        <v>9</v>
      </c>
      <c r="L11" s="9"/>
    </row>
    <row r="12" spans="2:46" s="8" customFormat="1" ht="12" customHeight="1" x14ac:dyDescent="0.2">
      <c r="B12" s="9"/>
      <c r="D12" s="7" t="s">
        <v>11</v>
      </c>
      <c r="F12" s="10" t="s">
        <v>12</v>
      </c>
      <c r="I12" s="7" t="s">
        <v>13</v>
      </c>
      <c r="J12" s="11" t="str">
        <f>'[1]Rekapitulácia stavby'!AN8</f>
        <v>22. 2. 2022</v>
      </c>
      <c r="L12" s="9"/>
    </row>
    <row r="13" spans="2:46" s="8" customFormat="1" ht="10.9" customHeight="1" x14ac:dyDescent="0.2">
      <c r="B13" s="9"/>
      <c r="L13" s="9"/>
    </row>
    <row r="14" spans="2:46" s="8" customFormat="1" ht="12" customHeight="1" x14ac:dyDescent="0.2">
      <c r="B14" s="9"/>
      <c r="D14" s="7" t="s">
        <v>14</v>
      </c>
      <c r="I14" s="7" t="s">
        <v>15</v>
      </c>
      <c r="J14" s="10" t="s">
        <v>9</v>
      </c>
      <c r="L14" s="9"/>
    </row>
    <row r="15" spans="2:46" s="8" customFormat="1" ht="18" customHeight="1" x14ac:dyDescent="0.2">
      <c r="B15" s="9"/>
      <c r="E15" s="10" t="s">
        <v>16</v>
      </c>
      <c r="I15" s="7" t="s">
        <v>17</v>
      </c>
      <c r="J15" s="10" t="s">
        <v>9</v>
      </c>
      <c r="L15" s="9"/>
    </row>
    <row r="16" spans="2:46" s="8" customFormat="1" ht="6.95" customHeight="1" x14ac:dyDescent="0.2">
      <c r="B16" s="9"/>
      <c r="L16" s="9"/>
    </row>
    <row r="17" spans="2:12" s="8" customFormat="1" ht="12" customHeight="1" x14ac:dyDescent="0.2">
      <c r="B17" s="9"/>
      <c r="D17" s="7" t="s">
        <v>18</v>
      </c>
      <c r="I17" s="7" t="s">
        <v>15</v>
      </c>
      <c r="J17" s="12" t="str">
        <f>'[1]Rekapitulácia stavby'!AN13</f>
        <v>Vyplň údaj</v>
      </c>
      <c r="L17" s="9"/>
    </row>
    <row r="18" spans="2:12" s="8" customFormat="1" ht="18" customHeight="1" x14ac:dyDescent="0.2">
      <c r="B18" s="9"/>
      <c r="E18" s="121" t="str">
        <f>'[1]Rekapitulácia stavby'!E14</f>
        <v>Vyplň údaj</v>
      </c>
      <c r="F18" s="122"/>
      <c r="G18" s="122"/>
      <c r="H18" s="122"/>
      <c r="I18" s="7" t="s">
        <v>17</v>
      </c>
      <c r="J18" s="12" t="str">
        <f>'[1]Rekapitulácia stavby'!AN14</f>
        <v>Vyplň údaj</v>
      </c>
      <c r="L18" s="9"/>
    </row>
    <row r="19" spans="2:12" s="8" customFormat="1" ht="6.95" customHeight="1" x14ac:dyDescent="0.2">
      <c r="B19" s="9"/>
      <c r="L19" s="9"/>
    </row>
    <row r="20" spans="2:12" s="8" customFormat="1" ht="12" customHeight="1" x14ac:dyDescent="0.2">
      <c r="B20" s="9"/>
      <c r="D20" s="7" t="s">
        <v>19</v>
      </c>
      <c r="I20" s="7" t="s">
        <v>15</v>
      </c>
      <c r="J20" s="10" t="s">
        <v>9</v>
      </c>
      <c r="L20" s="9"/>
    </row>
    <row r="21" spans="2:12" s="8" customFormat="1" ht="18" customHeight="1" x14ac:dyDescent="0.2">
      <c r="B21" s="9"/>
      <c r="E21" s="10" t="s">
        <v>20</v>
      </c>
      <c r="I21" s="7" t="s">
        <v>17</v>
      </c>
      <c r="J21" s="10" t="s">
        <v>9</v>
      </c>
      <c r="L21" s="9"/>
    </row>
    <row r="22" spans="2:12" s="8" customFormat="1" ht="6.95" customHeight="1" x14ac:dyDescent="0.2">
      <c r="B22" s="9"/>
      <c r="L22" s="9"/>
    </row>
    <row r="23" spans="2:12" s="8" customFormat="1" ht="12" customHeight="1" x14ac:dyDescent="0.2">
      <c r="B23" s="9"/>
      <c r="D23" s="7" t="s">
        <v>21</v>
      </c>
      <c r="I23" s="7" t="s">
        <v>15</v>
      </c>
      <c r="J23" s="10" t="s">
        <v>9</v>
      </c>
      <c r="L23" s="9"/>
    </row>
    <row r="24" spans="2:12" s="8" customFormat="1" ht="18" customHeight="1" x14ac:dyDescent="0.2">
      <c r="B24" s="9"/>
      <c r="E24" s="10" t="s">
        <v>20</v>
      </c>
      <c r="I24" s="7" t="s">
        <v>17</v>
      </c>
      <c r="J24" s="10" t="s">
        <v>9</v>
      </c>
      <c r="L24" s="9"/>
    </row>
    <row r="25" spans="2:12" s="8" customFormat="1" ht="6.95" customHeight="1" x14ac:dyDescent="0.2">
      <c r="B25" s="9"/>
      <c r="L25" s="9"/>
    </row>
    <row r="26" spans="2:12" s="8" customFormat="1" ht="12" customHeight="1" x14ac:dyDescent="0.2">
      <c r="B26" s="9"/>
      <c r="D26" s="7" t="s">
        <v>22</v>
      </c>
      <c r="L26" s="9"/>
    </row>
    <row r="27" spans="2:12" s="13" customFormat="1" ht="16.5" customHeight="1" x14ac:dyDescent="0.2">
      <c r="B27" s="14"/>
      <c r="E27" s="123" t="s">
        <v>9</v>
      </c>
      <c r="F27" s="123"/>
      <c r="G27" s="123"/>
      <c r="H27" s="123"/>
      <c r="L27" s="14"/>
    </row>
    <row r="28" spans="2:12" s="8" customFormat="1" ht="6.95" customHeight="1" x14ac:dyDescent="0.2">
      <c r="B28" s="9"/>
      <c r="L28" s="9"/>
    </row>
    <row r="29" spans="2:12" s="8" customFormat="1" ht="6.95" customHeight="1" x14ac:dyDescent="0.2">
      <c r="B29" s="9"/>
      <c r="D29" s="16"/>
      <c r="E29" s="16"/>
      <c r="F29" s="16"/>
      <c r="G29" s="16"/>
      <c r="H29" s="16"/>
      <c r="I29" s="16"/>
      <c r="J29" s="16"/>
      <c r="K29" s="16"/>
      <c r="L29" s="9"/>
    </row>
    <row r="30" spans="2:12" s="8" customFormat="1" ht="25.35" customHeight="1" x14ac:dyDescent="0.2">
      <c r="B30" s="9"/>
      <c r="D30" s="17" t="s">
        <v>23</v>
      </c>
      <c r="J30" s="18">
        <f>ROUND(J119, 2)</f>
        <v>0</v>
      </c>
      <c r="L30" s="9"/>
    </row>
    <row r="31" spans="2:12" s="8" customFormat="1" ht="6.95" customHeight="1" x14ac:dyDescent="0.2">
      <c r="B31" s="9"/>
      <c r="D31" s="16"/>
      <c r="E31" s="16"/>
      <c r="F31" s="16"/>
      <c r="G31" s="16"/>
      <c r="H31" s="16"/>
      <c r="I31" s="16"/>
      <c r="J31" s="16"/>
      <c r="K31" s="16"/>
      <c r="L31" s="9"/>
    </row>
    <row r="32" spans="2:12" s="8" customFormat="1" ht="14.45" customHeight="1" x14ac:dyDescent="0.2">
      <c r="B32" s="9"/>
      <c r="F32" s="19" t="s">
        <v>24</v>
      </c>
      <c r="I32" s="19" t="s">
        <v>25</v>
      </c>
      <c r="J32" s="19" t="s">
        <v>26</v>
      </c>
      <c r="L32" s="9"/>
    </row>
    <row r="33" spans="2:12" s="8" customFormat="1" ht="14.45" customHeight="1" x14ac:dyDescent="0.2">
      <c r="B33" s="9"/>
      <c r="D33" s="20" t="s">
        <v>27</v>
      </c>
      <c r="E33" s="21" t="s">
        <v>28</v>
      </c>
      <c r="F33" s="22">
        <f>ROUND((SUM(BE119:BE145)),  2)</f>
        <v>0</v>
      </c>
      <c r="G33" s="23"/>
      <c r="H33" s="23"/>
      <c r="I33" s="24">
        <v>0.2</v>
      </c>
      <c r="J33" s="22">
        <f>ROUND(((SUM(BE119:BE145))*I33),  2)</f>
        <v>0</v>
      </c>
      <c r="L33" s="9"/>
    </row>
    <row r="34" spans="2:12" s="8" customFormat="1" ht="14.45" customHeight="1" x14ac:dyDescent="0.2">
      <c r="B34" s="9"/>
      <c r="E34" s="21" t="s">
        <v>29</v>
      </c>
      <c r="F34" s="22">
        <f>ROUND((SUM(BF119:BF145)),  2)</f>
        <v>0</v>
      </c>
      <c r="G34" s="23"/>
      <c r="H34" s="23"/>
      <c r="I34" s="24">
        <v>0.2</v>
      </c>
      <c r="J34" s="22">
        <f>ROUND(((SUM(BF119:BF145))*I34),  2)</f>
        <v>0</v>
      </c>
      <c r="L34" s="9"/>
    </row>
    <row r="35" spans="2:12" s="8" customFormat="1" ht="14.45" hidden="1" customHeight="1" x14ac:dyDescent="0.2">
      <c r="B35" s="9"/>
      <c r="E35" s="7" t="s">
        <v>30</v>
      </c>
      <c r="F35" s="25">
        <f>ROUND((SUM(BG119:BG145)),  2)</f>
        <v>0</v>
      </c>
      <c r="I35" s="26">
        <v>0.2</v>
      </c>
      <c r="J35" s="25">
        <f>0</f>
        <v>0</v>
      </c>
      <c r="L35" s="9"/>
    </row>
    <row r="36" spans="2:12" s="8" customFormat="1" ht="14.45" hidden="1" customHeight="1" x14ac:dyDescent="0.2">
      <c r="B36" s="9"/>
      <c r="E36" s="7" t="s">
        <v>31</v>
      </c>
      <c r="F36" s="25">
        <f>ROUND((SUM(BH119:BH145)),  2)</f>
        <v>0</v>
      </c>
      <c r="I36" s="26">
        <v>0.2</v>
      </c>
      <c r="J36" s="25">
        <f>0</f>
        <v>0</v>
      </c>
      <c r="L36" s="9"/>
    </row>
    <row r="37" spans="2:12" s="8" customFormat="1" ht="14.45" hidden="1" customHeight="1" x14ac:dyDescent="0.2">
      <c r="B37" s="9"/>
      <c r="E37" s="21" t="s">
        <v>32</v>
      </c>
      <c r="F37" s="22">
        <f>ROUND((SUM(BI119:BI145)),  2)</f>
        <v>0</v>
      </c>
      <c r="G37" s="23"/>
      <c r="H37" s="23"/>
      <c r="I37" s="24">
        <v>0</v>
      </c>
      <c r="J37" s="22">
        <f>0</f>
        <v>0</v>
      </c>
      <c r="L37" s="9"/>
    </row>
    <row r="38" spans="2:12" s="8" customFormat="1" ht="6.95" customHeight="1" x14ac:dyDescent="0.2">
      <c r="B38" s="9"/>
      <c r="L38" s="9"/>
    </row>
    <row r="39" spans="2:12" s="8" customFormat="1" ht="25.35" customHeight="1" x14ac:dyDescent="0.2">
      <c r="B39" s="9"/>
      <c r="C39" s="27"/>
      <c r="D39" s="28" t="s">
        <v>33</v>
      </c>
      <c r="E39" s="29"/>
      <c r="F39" s="29"/>
      <c r="G39" s="30" t="s">
        <v>34</v>
      </c>
      <c r="H39" s="31" t="s">
        <v>35</v>
      </c>
      <c r="I39" s="29"/>
      <c r="J39" s="32">
        <f>SUM(J30:J37)</f>
        <v>0</v>
      </c>
      <c r="K39" s="33"/>
      <c r="L39" s="9"/>
    </row>
    <row r="40" spans="2:12" s="8" customFormat="1" ht="14.45" customHeight="1" x14ac:dyDescent="0.2">
      <c r="B40" s="9"/>
      <c r="L40" s="9"/>
    </row>
    <row r="41" spans="2:12" ht="14.45" customHeight="1" x14ac:dyDescent="0.2">
      <c r="B41" s="4"/>
      <c r="L41" s="4"/>
    </row>
    <row r="42" spans="2:12" ht="14.45" customHeight="1" x14ac:dyDescent="0.2">
      <c r="B42" s="4"/>
      <c r="L42" s="4"/>
    </row>
    <row r="43" spans="2:12" ht="14.45" customHeight="1" x14ac:dyDescent="0.2">
      <c r="B43" s="4"/>
      <c r="L43" s="4"/>
    </row>
    <row r="44" spans="2:12" ht="14.45" customHeight="1" x14ac:dyDescent="0.2">
      <c r="B44" s="4"/>
      <c r="L44" s="4"/>
    </row>
    <row r="45" spans="2:12" ht="14.45" customHeight="1" x14ac:dyDescent="0.2">
      <c r="B45" s="4"/>
      <c r="L45" s="4"/>
    </row>
    <row r="46" spans="2:12" ht="14.45" customHeight="1" x14ac:dyDescent="0.2">
      <c r="B46" s="4"/>
      <c r="L46" s="4"/>
    </row>
    <row r="47" spans="2:12" ht="14.45" customHeight="1" x14ac:dyDescent="0.2">
      <c r="B47" s="4"/>
      <c r="L47" s="4"/>
    </row>
    <row r="48" spans="2:12" ht="14.45" customHeight="1" x14ac:dyDescent="0.2">
      <c r="B48" s="4"/>
      <c r="L48" s="4"/>
    </row>
    <row r="49" spans="2:12" ht="14.45" customHeight="1" x14ac:dyDescent="0.2">
      <c r="B49" s="4"/>
      <c r="L49" s="4"/>
    </row>
    <row r="50" spans="2:12" s="8" customFormat="1" ht="14.45" customHeight="1" x14ac:dyDescent="0.2">
      <c r="B50" s="9"/>
      <c r="D50" s="34" t="s">
        <v>36</v>
      </c>
      <c r="E50" s="35"/>
      <c r="F50" s="35"/>
      <c r="G50" s="34" t="s">
        <v>37</v>
      </c>
      <c r="H50" s="35"/>
      <c r="I50" s="35"/>
      <c r="J50" s="35"/>
      <c r="K50" s="35"/>
      <c r="L50" s="9"/>
    </row>
    <row r="51" spans="2:12" x14ac:dyDescent="0.2">
      <c r="B51" s="4"/>
      <c r="L51" s="4"/>
    </row>
    <row r="52" spans="2:12" x14ac:dyDescent="0.2">
      <c r="B52" s="4"/>
      <c r="L52" s="4"/>
    </row>
    <row r="53" spans="2:12" x14ac:dyDescent="0.2">
      <c r="B53" s="4"/>
      <c r="L53" s="4"/>
    </row>
    <row r="54" spans="2:12" x14ac:dyDescent="0.2">
      <c r="B54" s="4"/>
      <c r="L54" s="4"/>
    </row>
    <row r="55" spans="2:12" x14ac:dyDescent="0.2">
      <c r="B55" s="4"/>
      <c r="L55" s="4"/>
    </row>
    <row r="56" spans="2:12" x14ac:dyDescent="0.2">
      <c r="B56" s="4"/>
      <c r="L56" s="4"/>
    </row>
    <row r="57" spans="2:12" x14ac:dyDescent="0.2">
      <c r="B57" s="4"/>
      <c r="L57" s="4"/>
    </row>
    <row r="58" spans="2:12" x14ac:dyDescent="0.2">
      <c r="B58" s="4"/>
      <c r="L58" s="4"/>
    </row>
    <row r="59" spans="2:12" x14ac:dyDescent="0.2">
      <c r="B59" s="4"/>
      <c r="L59" s="4"/>
    </row>
    <row r="60" spans="2:12" x14ac:dyDescent="0.2">
      <c r="B60" s="4"/>
      <c r="L60" s="4"/>
    </row>
    <row r="61" spans="2:12" s="8" customFormat="1" ht="12.75" x14ac:dyDescent="0.2">
      <c r="B61" s="9"/>
      <c r="D61" s="36" t="s">
        <v>38</v>
      </c>
      <c r="E61" s="37"/>
      <c r="F61" s="38" t="s">
        <v>39</v>
      </c>
      <c r="G61" s="36" t="s">
        <v>38</v>
      </c>
      <c r="H61" s="37"/>
      <c r="I61" s="37"/>
      <c r="J61" s="39" t="s">
        <v>39</v>
      </c>
      <c r="K61" s="37"/>
      <c r="L61" s="9"/>
    </row>
    <row r="62" spans="2:12" x14ac:dyDescent="0.2">
      <c r="B62" s="4"/>
      <c r="L62" s="4"/>
    </row>
    <row r="63" spans="2:12" x14ac:dyDescent="0.2">
      <c r="B63" s="4"/>
      <c r="L63" s="4"/>
    </row>
    <row r="64" spans="2:12" x14ac:dyDescent="0.2">
      <c r="B64" s="4"/>
      <c r="L64" s="4"/>
    </row>
    <row r="65" spans="2:12" s="8" customFormat="1" ht="12.75" x14ac:dyDescent="0.2">
      <c r="B65" s="9"/>
      <c r="D65" s="34" t="s">
        <v>40</v>
      </c>
      <c r="E65" s="35"/>
      <c r="F65" s="35"/>
      <c r="G65" s="34" t="s">
        <v>41</v>
      </c>
      <c r="H65" s="35"/>
      <c r="I65" s="35"/>
      <c r="J65" s="35"/>
      <c r="K65" s="35"/>
      <c r="L65" s="9"/>
    </row>
    <row r="66" spans="2:12" x14ac:dyDescent="0.2">
      <c r="B66" s="4"/>
      <c r="L66" s="4"/>
    </row>
    <row r="67" spans="2:12" x14ac:dyDescent="0.2">
      <c r="B67" s="4"/>
      <c r="L67" s="4"/>
    </row>
    <row r="68" spans="2:12" x14ac:dyDescent="0.2">
      <c r="B68" s="4"/>
      <c r="L68" s="4"/>
    </row>
    <row r="69" spans="2:12" x14ac:dyDescent="0.2">
      <c r="B69" s="4"/>
      <c r="L69" s="4"/>
    </row>
    <row r="70" spans="2:12" x14ac:dyDescent="0.2">
      <c r="B70" s="4"/>
      <c r="L70" s="4"/>
    </row>
    <row r="71" spans="2:12" x14ac:dyDescent="0.2">
      <c r="B71" s="4"/>
      <c r="L71" s="4"/>
    </row>
    <row r="72" spans="2:12" x14ac:dyDescent="0.2">
      <c r="B72" s="4"/>
      <c r="L72" s="4"/>
    </row>
    <row r="73" spans="2:12" x14ac:dyDescent="0.2">
      <c r="B73" s="4"/>
      <c r="L73" s="4"/>
    </row>
    <row r="74" spans="2:12" x14ac:dyDescent="0.2">
      <c r="B74" s="4"/>
      <c r="L74" s="4"/>
    </row>
    <row r="75" spans="2:12" x14ac:dyDescent="0.2">
      <c r="B75" s="4"/>
      <c r="L75" s="4"/>
    </row>
    <row r="76" spans="2:12" s="8" customFormat="1" ht="12.75" x14ac:dyDescent="0.2">
      <c r="B76" s="9"/>
      <c r="D76" s="36" t="s">
        <v>38</v>
      </c>
      <c r="E76" s="37"/>
      <c r="F76" s="38" t="s">
        <v>39</v>
      </c>
      <c r="G76" s="36" t="s">
        <v>38</v>
      </c>
      <c r="H76" s="37"/>
      <c r="I76" s="37"/>
      <c r="J76" s="39" t="s">
        <v>39</v>
      </c>
      <c r="K76" s="37"/>
      <c r="L76" s="9"/>
    </row>
    <row r="77" spans="2:12" s="8" customFormat="1" ht="14.4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9"/>
    </row>
    <row r="81" spans="2:47" s="8" customFormat="1" ht="6.95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9"/>
    </row>
    <row r="82" spans="2:47" s="8" customFormat="1" ht="24.95" customHeight="1" x14ac:dyDescent="0.2">
      <c r="B82" s="9"/>
      <c r="C82" s="5" t="s">
        <v>42</v>
      </c>
      <c r="L82" s="9"/>
    </row>
    <row r="83" spans="2:47" s="8" customFormat="1" ht="6.95" customHeight="1" x14ac:dyDescent="0.2">
      <c r="B83" s="9"/>
      <c r="L83" s="9"/>
    </row>
    <row r="84" spans="2:47" s="8" customFormat="1" ht="12" customHeight="1" x14ac:dyDescent="0.2">
      <c r="B84" s="9"/>
      <c r="C84" s="7" t="s">
        <v>5</v>
      </c>
      <c r="L84" s="9"/>
    </row>
    <row r="85" spans="2:47" s="8" customFormat="1" ht="26.25" customHeight="1" x14ac:dyDescent="0.2">
      <c r="B85" s="9"/>
      <c r="E85" s="118" t="str">
        <f>E7</f>
        <v>Spojená škola Detva-Modernizácia odborného vzdelávania - stavebné úpravy budovy dielní</v>
      </c>
      <c r="F85" s="119"/>
      <c r="G85" s="119"/>
      <c r="H85" s="119"/>
      <c r="L85" s="9"/>
    </row>
    <row r="86" spans="2:47" s="8" customFormat="1" ht="12" customHeight="1" x14ac:dyDescent="0.2">
      <c r="B86" s="9"/>
      <c r="C86" s="7" t="s">
        <v>6</v>
      </c>
      <c r="L86" s="9"/>
    </row>
    <row r="87" spans="2:47" s="8" customFormat="1" ht="16.5" customHeight="1" x14ac:dyDescent="0.2">
      <c r="B87" s="9"/>
      <c r="E87" s="116" t="str">
        <f>E9</f>
        <v>1 - SO-01 Strojárenska hala - D.2 VZT</v>
      </c>
      <c r="F87" s="117"/>
      <c r="G87" s="117"/>
      <c r="H87" s="117"/>
      <c r="L87" s="9"/>
    </row>
    <row r="88" spans="2:47" s="8" customFormat="1" ht="6.95" customHeight="1" x14ac:dyDescent="0.2">
      <c r="B88" s="9"/>
      <c r="L88" s="9"/>
    </row>
    <row r="89" spans="2:47" s="8" customFormat="1" ht="12" customHeight="1" x14ac:dyDescent="0.2">
      <c r="B89" s="9"/>
      <c r="C89" s="7" t="s">
        <v>11</v>
      </c>
      <c r="F89" s="10" t="str">
        <f>F12</f>
        <v>Štúrová 848, 962 12 Detva, p.č.: 5079, k.ú.: Detva</v>
      </c>
      <c r="I89" s="7" t="s">
        <v>13</v>
      </c>
      <c r="J89" s="11" t="str">
        <f>IF(J12="","",J12)</f>
        <v>22. 2. 2022</v>
      </c>
      <c r="L89" s="9"/>
    </row>
    <row r="90" spans="2:47" s="8" customFormat="1" ht="6.95" customHeight="1" x14ac:dyDescent="0.2">
      <c r="B90" s="9"/>
      <c r="L90" s="9"/>
    </row>
    <row r="91" spans="2:47" s="8" customFormat="1" ht="25.7" customHeight="1" x14ac:dyDescent="0.2">
      <c r="B91" s="9"/>
      <c r="C91" s="7" t="s">
        <v>14</v>
      </c>
      <c r="F91" s="10" t="str">
        <f>E15</f>
        <v>Banskobystrický samosprávny kraj</v>
      </c>
      <c r="I91" s="7" t="s">
        <v>19</v>
      </c>
      <c r="J91" s="15" t="str">
        <f>E21</f>
        <v>Ing. Pavol Fedorčák, PhD.</v>
      </c>
      <c r="L91" s="9"/>
    </row>
    <row r="92" spans="2:47" s="8" customFormat="1" ht="25.7" customHeight="1" x14ac:dyDescent="0.2">
      <c r="B92" s="9"/>
      <c r="C92" s="7" t="s">
        <v>18</v>
      </c>
      <c r="F92" s="10" t="str">
        <f>IF(E18="","",E18)</f>
        <v>Vyplň údaj</v>
      </c>
      <c r="I92" s="7" t="s">
        <v>21</v>
      </c>
      <c r="J92" s="15" t="str">
        <f>E24</f>
        <v>Ing. Pavol Fedorčák, PhD.</v>
      </c>
      <c r="L92" s="9"/>
    </row>
    <row r="93" spans="2:47" s="8" customFormat="1" ht="10.35" customHeight="1" x14ac:dyDescent="0.2">
      <c r="B93" s="9"/>
      <c r="L93" s="9"/>
    </row>
    <row r="94" spans="2:47" s="8" customFormat="1" ht="29.25" customHeight="1" x14ac:dyDescent="0.2">
      <c r="B94" s="9"/>
      <c r="C94" s="44" t="s">
        <v>43</v>
      </c>
      <c r="D94" s="27"/>
      <c r="E94" s="27"/>
      <c r="F94" s="27"/>
      <c r="G94" s="27"/>
      <c r="H94" s="27"/>
      <c r="I94" s="27"/>
      <c r="J94" s="45" t="s">
        <v>44</v>
      </c>
      <c r="K94" s="27"/>
      <c r="L94" s="9"/>
    </row>
    <row r="95" spans="2:47" s="8" customFormat="1" ht="10.35" customHeight="1" x14ac:dyDescent="0.2">
      <c r="B95" s="9"/>
      <c r="L95" s="9"/>
    </row>
    <row r="96" spans="2:47" s="8" customFormat="1" ht="22.9" customHeight="1" x14ac:dyDescent="0.2">
      <c r="B96" s="9"/>
      <c r="C96" s="46" t="s">
        <v>45</v>
      </c>
      <c r="J96" s="18">
        <f>J119</f>
        <v>0</v>
      </c>
      <c r="L96" s="9"/>
      <c r="AU96" s="1" t="s">
        <v>46</v>
      </c>
    </row>
    <row r="97" spans="2:12" s="47" customFormat="1" ht="24.95" customHeight="1" x14ac:dyDescent="0.2">
      <c r="B97" s="48"/>
      <c r="D97" s="49" t="s">
        <v>47</v>
      </c>
      <c r="E97" s="50"/>
      <c r="F97" s="50"/>
      <c r="G97" s="50"/>
      <c r="H97" s="50"/>
      <c r="I97" s="50"/>
      <c r="J97" s="51">
        <f>J120</f>
        <v>0</v>
      </c>
      <c r="L97" s="48"/>
    </row>
    <row r="98" spans="2:12" s="52" customFormat="1" ht="19.899999999999999" customHeight="1" x14ac:dyDescent="0.2">
      <c r="B98" s="53"/>
      <c r="D98" s="54" t="s">
        <v>48</v>
      </c>
      <c r="E98" s="55"/>
      <c r="F98" s="55"/>
      <c r="G98" s="55"/>
      <c r="H98" s="55"/>
      <c r="I98" s="55"/>
      <c r="J98" s="56">
        <f>J121</f>
        <v>0</v>
      </c>
      <c r="L98" s="53"/>
    </row>
    <row r="99" spans="2:12" s="47" customFormat="1" ht="24.95" customHeight="1" x14ac:dyDescent="0.2">
      <c r="B99" s="48"/>
      <c r="D99" s="49" t="s">
        <v>49</v>
      </c>
      <c r="E99" s="50"/>
      <c r="F99" s="50"/>
      <c r="G99" s="50"/>
      <c r="H99" s="50"/>
      <c r="I99" s="50"/>
      <c r="J99" s="51">
        <f>J142</f>
        <v>0</v>
      </c>
      <c r="L99" s="48"/>
    </row>
    <row r="100" spans="2:12" s="8" customFormat="1" ht="21.75" customHeight="1" x14ac:dyDescent="0.2">
      <c r="B100" s="9"/>
      <c r="L100" s="9"/>
    </row>
    <row r="101" spans="2:12" s="8" customFormat="1" ht="6.95" customHeight="1" x14ac:dyDescent="0.2"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9"/>
    </row>
    <row r="105" spans="2:12" s="8" customFormat="1" ht="6.95" customHeight="1" x14ac:dyDescent="0.2">
      <c r="B105" s="42"/>
      <c r="C105" s="43"/>
      <c r="D105" s="43"/>
      <c r="E105" s="43"/>
      <c r="F105" s="43"/>
      <c r="G105" s="43"/>
      <c r="H105" s="43"/>
      <c r="I105" s="43"/>
      <c r="J105" s="43"/>
      <c r="K105" s="43"/>
      <c r="L105" s="9"/>
    </row>
    <row r="106" spans="2:12" s="8" customFormat="1" ht="24.95" customHeight="1" x14ac:dyDescent="0.2">
      <c r="B106" s="9"/>
      <c r="C106" s="5" t="s">
        <v>50</v>
      </c>
      <c r="L106" s="9"/>
    </row>
    <row r="107" spans="2:12" s="8" customFormat="1" ht="6.95" customHeight="1" x14ac:dyDescent="0.2">
      <c r="B107" s="9"/>
      <c r="L107" s="9"/>
    </row>
    <row r="108" spans="2:12" s="8" customFormat="1" ht="12" customHeight="1" x14ac:dyDescent="0.2">
      <c r="B108" s="9"/>
      <c r="C108" s="7" t="s">
        <v>5</v>
      </c>
      <c r="L108" s="9"/>
    </row>
    <row r="109" spans="2:12" s="8" customFormat="1" ht="26.25" customHeight="1" x14ac:dyDescent="0.2">
      <c r="B109" s="9"/>
      <c r="E109" s="118" t="str">
        <f>E7</f>
        <v>Spojená škola Detva-Modernizácia odborného vzdelávania - stavebné úpravy budovy dielní</v>
      </c>
      <c r="F109" s="119"/>
      <c r="G109" s="119"/>
      <c r="H109" s="119"/>
      <c r="L109" s="9"/>
    </row>
    <row r="110" spans="2:12" s="8" customFormat="1" ht="12" customHeight="1" x14ac:dyDescent="0.2">
      <c r="B110" s="9"/>
      <c r="C110" s="7" t="s">
        <v>6</v>
      </c>
      <c r="L110" s="9"/>
    </row>
    <row r="111" spans="2:12" s="8" customFormat="1" ht="16.5" customHeight="1" x14ac:dyDescent="0.2">
      <c r="B111" s="9"/>
      <c r="E111" s="116" t="str">
        <f>E9</f>
        <v>1 - SO-01 Strojárenska hala - D.2 VZT</v>
      </c>
      <c r="F111" s="117"/>
      <c r="G111" s="117"/>
      <c r="H111" s="117"/>
      <c r="L111" s="9"/>
    </row>
    <row r="112" spans="2:12" s="8" customFormat="1" ht="6.95" customHeight="1" x14ac:dyDescent="0.2">
      <c r="B112" s="9"/>
      <c r="L112" s="9"/>
    </row>
    <row r="113" spans="2:65" s="8" customFormat="1" ht="12" customHeight="1" x14ac:dyDescent="0.2">
      <c r="B113" s="9"/>
      <c r="C113" s="7" t="s">
        <v>11</v>
      </c>
      <c r="F113" s="10" t="str">
        <f>F12</f>
        <v>Štúrová 848, 962 12 Detva, p.č.: 5079, k.ú.: Detva</v>
      </c>
      <c r="I113" s="7" t="s">
        <v>13</v>
      </c>
      <c r="J113" s="11" t="str">
        <f>IF(J12="","",J12)</f>
        <v>22. 2. 2022</v>
      </c>
      <c r="L113" s="9"/>
    </row>
    <row r="114" spans="2:65" s="8" customFormat="1" ht="6.95" customHeight="1" x14ac:dyDescent="0.2">
      <c r="B114" s="9"/>
      <c r="L114" s="9"/>
    </row>
    <row r="115" spans="2:65" s="8" customFormat="1" ht="25.7" customHeight="1" x14ac:dyDescent="0.2">
      <c r="B115" s="9"/>
      <c r="C115" s="7" t="s">
        <v>14</v>
      </c>
      <c r="F115" s="10" t="str">
        <f>E15</f>
        <v>Banskobystrický samosprávny kraj</v>
      </c>
      <c r="I115" s="7" t="s">
        <v>19</v>
      </c>
      <c r="J115" s="15" t="str">
        <f>E21</f>
        <v>Ing. Pavol Fedorčák, PhD.</v>
      </c>
      <c r="L115" s="9"/>
    </row>
    <row r="116" spans="2:65" s="8" customFormat="1" ht="25.7" customHeight="1" x14ac:dyDescent="0.2">
      <c r="B116" s="9"/>
      <c r="C116" s="7" t="s">
        <v>18</v>
      </c>
      <c r="F116" s="10" t="str">
        <f>IF(E18="","",E18)</f>
        <v>Vyplň údaj</v>
      </c>
      <c r="I116" s="7" t="s">
        <v>21</v>
      </c>
      <c r="J116" s="15" t="str">
        <f>E24</f>
        <v>Ing. Pavol Fedorčák, PhD.</v>
      </c>
      <c r="L116" s="9"/>
    </row>
    <row r="117" spans="2:65" s="8" customFormat="1" ht="10.35" customHeight="1" x14ac:dyDescent="0.2">
      <c r="B117" s="9"/>
      <c r="L117" s="9"/>
    </row>
    <row r="118" spans="2:65" s="57" customFormat="1" ht="29.25" customHeight="1" x14ac:dyDescent="0.2">
      <c r="B118" s="58"/>
      <c r="C118" s="59" t="s">
        <v>51</v>
      </c>
      <c r="D118" s="60" t="s">
        <v>52</v>
      </c>
      <c r="E118" s="60" t="s">
        <v>53</v>
      </c>
      <c r="F118" s="60" t="s">
        <v>54</v>
      </c>
      <c r="G118" s="60" t="s">
        <v>55</v>
      </c>
      <c r="H118" s="60" t="s">
        <v>56</v>
      </c>
      <c r="I118" s="60" t="s">
        <v>57</v>
      </c>
      <c r="J118" s="61" t="s">
        <v>44</v>
      </c>
      <c r="K118" s="62" t="s">
        <v>58</v>
      </c>
      <c r="L118" s="58"/>
      <c r="M118" s="63" t="s">
        <v>9</v>
      </c>
      <c r="N118" s="64" t="s">
        <v>27</v>
      </c>
      <c r="O118" s="64" t="s">
        <v>59</v>
      </c>
      <c r="P118" s="64" t="s">
        <v>60</v>
      </c>
      <c r="Q118" s="64" t="s">
        <v>61</v>
      </c>
      <c r="R118" s="64" t="s">
        <v>62</v>
      </c>
      <c r="S118" s="64" t="s">
        <v>63</v>
      </c>
      <c r="T118" s="65" t="s">
        <v>64</v>
      </c>
    </row>
    <row r="119" spans="2:65" s="8" customFormat="1" ht="22.9" customHeight="1" x14ac:dyDescent="0.25">
      <c r="B119" s="9"/>
      <c r="C119" s="66" t="s">
        <v>45</v>
      </c>
      <c r="J119" s="67">
        <f>BK119</f>
        <v>0</v>
      </c>
      <c r="L119" s="9"/>
      <c r="M119" s="68"/>
      <c r="N119" s="16"/>
      <c r="O119" s="16"/>
      <c r="P119" s="69">
        <f>P120+P142</f>
        <v>0</v>
      </c>
      <c r="Q119" s="16"/>
      <c r="R119" s="69">
        <f>R120+R142</f>
        <v>1.5862000000000001</v>
      </c>
      <c r="S119" s="16"/>
      <c r="T119" s="70">
        <f>T120+T142</f>
        <v>0</v>
      </c>
      <c r="AT119" s="1" t="s">
        <v>65</v>
      </c>
      <c r="AU119" s="1" t="s">
        <v>46</v>
      </c>
      <c r="BK119" s="71">
        <f>BK120+BK142</f>
        <v>0</v>
      </c>
    </row>
    <row r="120" spans="2:65" s="72" customFormat="1" ht="25.9" customHeight="1" x14ac:dyDescent="0.2">
      <c r="B120" s="73"/>
      <c r="D120" s="74" t="s">
        <v>65</v>
      </c>
      <c r="E120" s="75" t="s">
        <v>66</v>
      </c>
      <c r="F120" s="75" t="s">
        <v>67</v>
      </c>
      <c r="I120" s="76"/>
      <c r="J120" s="77">
        <f>BK120</f>
        <v>0</v>
      </c>
      <c r="L120" s="73"/>
      <c r="M120" s="78"/>
      <c r="P120" s="79">
        <f>P121</f>
        <v>0</v>
      </c>
      <c r="R120" s="79">
        <f>R121</f>
        <v>1.5862000000000001</v>
      </c>
      <c r="T120" s="80">
        <f>T121</f>
        <v>0</v>
      </c>
      <c r="AR120" s="74" t="s">
        <v>68</v>
      </c>
      <c r="AT120" s="81" t="s">
        <v>65</v>
      </c>
      <c r="AU120" s="81" t="s">
        <v>1</v>
      </c>
      <c r="AY120" s="74" t="s">
        <v>69</v>
      </c>
      <c r="BK120" s="82">
        <f>BK121</f>
        <v>0</v>
      </c>
    </row>
    <row r="121" spans="2:65" s="72" customFormat="1" ht="22.9" customHeight="1" x14ac:dyDescent="0.2">
      <c r="B121" s="73"/>
      <c r="D121" s="74" t="s">
        <v>65</v>
      </c>
      <c r="E121" s="83" t="s">
        <v>70</v>
      </c>
      <c r="F121" s="83" t="s">
        <v>71</v>
      </c>
      <c r="I121" s="76"/>
      <c r="J121" s="84">
        <f>BK121</f>
        <v>0</v>
      </c>
      <c r="L121" s="73"/>
      <c r="M121" s="78"/>
      <c r="P121" s="79">
        <f>SUM(P122:P141)</f>
        <v>0</v>
      </c>
      <c r="R121" s="79">
        <f>SUM(R122:R141)</f>
        <v>1.5862000000000001</v>
      </c>
      <c r="T121" s="80">
        <f>SUM(T122:T141)</f>
        <v>0</v>
      </c>
      <c r="AR121" s="74" t="s">
        <v>68</v>
      </c>
      <c r="AT121" s="81" t="s">
        <v>65</v>
      </c>
      <c r="AU121" s="81" t="s">
        <v>72</v>
      </c>
      <c r="AY121" s="74" t="s">
        <v>69</v>
      </c>
      <c r="BK121" s="82">
        <f>SUM(BK122:BK141)</f>
        <v>0</v>
      </c>
    </row>
    <row r="122" spans="2:65" s="8" customFormat="1" ht="24.2" customHeight="1" x14ac:dyDescent="0.2">
      <c r="B122" s="9"/>
      <c r="C122" s="85" t="s">
        <v>73</v>
      </c>
      <c r="D122" s="85" t="s">
        <v>74</v>
      </c>
      <c r="E122" s="86" t="s">
        <v>75</v>
      </c>
      <c r="F122" s="87" t="s">
        <v>76</v>
      </c>
      <c r="G122" s="88" t="s">
        <v>77</v>
      </c>
      <c r="H122" s="89">
        <v>7</v>
      </c>
      <c r="I122" s="90"/>
      <c r="J122" s="91">
        <f t="shared" ref="J122:J141" si="0">ROUND(I122*H122,2)</f>
        <v>0</v>
      </c>
      <c r="K122" s="92"/>
      <c r="L122" s="9"/>
      <c r="M122" s="93" t="s">
        <v>9</v>
      </c>
      <c r="N122" s="94" t="s">
        <v>29</v>
      </c>
      <c r="P122" s="95">
        <f t="shared" ref="P122:P141" si="1">O122*H122</f>
        <v>0</v>
      </c>
      <c r="Q122" s="95">
        <v>0</v>
      </c>
      <c r="R122" s="95">
        <f t="shared" ref="R122:R141" si="2">Q122*H122</f>
        <v>0</v>
      </c>
      <c r="S122" s="95">
        <v>0</v>
      </c>
      <c r="T122" s="96">
        <f t="shared" ref="T122:T141" si="3">S122*H122</f>
        <v>0</v>
      </c>
      <c r="AR122" s="97" t="s">
        <v>78</v>
      </c>
      <c r="AT122" s="97" t="s">
        <v>74</v>
      </c>
      <c r="AU122" s="97" t="s">
        <v>68</v>
      </c>
      <c r="AY122" s="1" t="s">
        <v>69</v>
      </c>
      <c r="BE122" s="98">
        <f t="shared" ref="BE122:BE141" si="4">IF(N122="základná",J122,0)</f>
        <v>0</v>
      </c>
      <c r="BF122" s="98">
        <f t="shared" ref="BF122:BF141" si="5">IF(N122="znížená",J122,0)</f>
        <v>0</v>
      </c>
      <c r="BG122" s="98">
        <f t="shared" ref="BG122:BG141" si="6">IF(N122="zákl. prenesená",J122,0)</f>
        <v>0</v>
      </c>
      <c r="BH122" s="98">
        <f t="shared" ref="BH122:BH141" si="7">IF(N122="zníž. prenesená",J122,0)</f>
        <v>0</v>
      </c>
      <c r="BI122" s="98">
        <f t="shared" ref="BI122:BI141" si="8">IF(N122="nulová",J122,0)</f>
        <v>0</v>
      </c>
      <c r="BJ122" s="1" t="s">
        <v>68</v>
      </c>
      <c r="BK122" s="98">
        <f t="shared" ref="BK122:BK141" si="9">ROUND(I122*H122,2)</f>
        <v>0</v>
      </c>
      <c r="BL122" s="1" t="s">
        <v>78</v>
      </c>
      <c r="BM122" s="97" t="s">
        <v>79</v>
      </c>
    </row>
    <row r="123" spans="2:65" s="8" customFormat="1" ht="33" customHeight="1" x14ac:dyDescent="0.2">
      <c r="B123" s="9"/>
      <c r="C123" s="99" t="s">
        <v>80</v>
      </c>
      <c r="D123" s="99" t="s">
        <v>81</v>
      </c>
      <c r="E123" s="100" t="s">
        <v>82</v>
      </c>
      <c r="F123" s="101" t="s">
        <v>83</v>
      </c>
      <c r="G123" s="102" t="s">
        <v>77</v>
      </c>
      <c r="H123" s="103">
        <v>7</v>
      </c>
      <c r="I123" s="104"/>
      <c r="J123" s="105">
        <f t="shared" si="0"/>
        <v>0</v>
      </c>
      <c r="K123" s="106"/>
      <c r="L123" s="107"/>
      <c r="M123" s="108" t="s">
        <v>9</v>
      </c>
      <c r="N123" s="109" t="s">
        <v>29</v>
      </c>
      <c r="P123" s="95">
        <f t="shared" si="1"/>
        <v>0</v>
      </c>
      <c r="Q123" s="95">
        <v>6.8500000000000005E-2</v>
      </c>
      <c r="R123" s="95">
        <f t="shared" si="2"/>
        <v>0.47950000000000004</v>
      </c>
      <c r="S123" s="95">
        <v>0</v>
      </c>
      <c r="T123" s="96">
        <f t="shared" si="3"/>
        <v>0</v>
      </c>
      <c r="AR123" s="97" t="s">
        <v>84</v>
      </c>
      <c r="AT123" s="97" t="s">
        <v>81</v>
      </c>
      <c r="AU123" s="97" t="s">
        <v>68</v>
      </c>
      <c r="AY123" s="1" t="s">
        <v>69</v>
      </c>
      <c r="BE123" s="98">
        <f t="shared" si="4"/>
        <v>0</v>
      </c>
      <c r="BF123" s="98">
        <f t="shared" si="5"/>
        <v>0</v>
      </c>
      <c r="BG123" s="98">
        <f t="shared" si="6"/>
        <v>0</v>
      </c>
      <c r="BH123" s="98">
        <f t="shared" si="7"/>
        <v>0</v>
      </c>
      <c r="BI123" s="98">
        <f t="shared" si="8"/>
        <v>0</v>
      </c>
      <c r="BJ123" s="1" t="s">
        <v>68</v>
      </c>
      <c r="BK123" s="98">
        <f t="shared" si="9"/>
        <v>0</v>
      </c>
      <c r="BL123" s="1" t="s">
        <v>78</v>
      </c>
      <c r="BM123" s="97" t="s">
        <v>85</v>
      </c>
    </row>
    <row r="124" spans="2:65" s="8" customFormat="1" ht="37.9" customHeight="1" x14ac:dyDescent="0.2">
      <c r="B124" s="9"/>
      <c r="C124" s="99" t="s">
        <v>86</v>
      </c>
      <c r="D124" s="99" t="s">
        <v>81</v>
      </c>
      <c r="E124" s="100" t="s">
        <v>87</v>
      </c>
      <c r="F124" s="101" t="s">
        <v>88</v>
      </c>
      <c r="G124" s="102" t="s">
        <v>77</v>
      </c>
      <c r="H124" s="103">
        <v>7</v>
      </c>
      <c r="I124" s="104"/>
      <c r="J124" s="105">
        <f t="shared" si="0"/>
        <v>0</v>
      </c>
      <c r="K124" s="106"/>
      <c r="L124" s="107"/>
      <c r="M124" s="108" t="s">
        <v>9</v>
      </c>
      <c r="N124" s="109" t="s">
        <v>29</v>
      </c>
      <c r="P124" s="95">
        <f t="shared" si="1"/>
        <v>0</v>
      </c>
      <c r="Q124" s="95">
        <v>4.0000000000000002E-4</v>
      </c>
      <c r="R124" s="95">
        <f t="shared" si="2"/>
        <v>2.8E-3</v>
      </c>
      <c r="S124" s="95">
        <v>0</v>
      </c>
      <c r="T124" s="96">
        <f t="shared" si="3"/>
        <v>0</v>
      </c>
      <c r="AR124" s="97" t="s">
        <v>84</v>
      </c>
      <c r="AT124" s="97" t="s">
        <v>81</v>
      </c>
      <c r="AU124" s="97" t="s">
        <v>68</v>
      </c>
      <c r="AY124" s="1" t="s">
        <v>69</v>
      </c>
      <c r="BE124" s="98">
        <f t="shared" si="4"/>
        <v>0</v>
      </c>
      <c r="BF124" s="98">
        <f t="shared" si="5"/>
        <v>0</v>
      </c>
      <c r="BG124" s="98">
        <f t="shared" si="6"/>
        <v>0</v>
      </c>
      <c r="BH124" s="98">
        <f t="shared" si="7"/>
        <v>0</v>
      </c>
      <c r="BI124" s="98">
        <f t="shared" si="8"/>
        <v>0</v>
      </c>
      <c r="BJ124" s="1" t="s">
        <v>68</v>
      </c>
      <c r="BK124" s="98">
        <f t="shared" si="9"/>
        <v>0</v>
      </c>
      <c r="BL124" s="1" t="s">
        <v>78</v>
      </c>
      <c r="BM124" s="97" t="s">
        <v>89</v>
      </c>
    </row>
    <row r="125" spans="2:65" s="8" customFormat="1" ht="24.2" customHeight="1" x14ac:dyDescent="0.2">
      <c r="B125" s="9"/>
      <c r="C125" s="85" t="s">
        <v>90</v>
      </c>
      <c r="D125" s="85" t="s">
        <v>74</v>
      </c>
      <c r="E125" s="86" t="s">
        <v>91</v>
      </c>
      <c r="F125" s="87" t="s">
        <v>92</v>
      </c>
      <c r="G125" s="88" t="s">
        <v>93</v>
      </c>
      <c r="H125" s="89">
        <v>92.4</v>
      </c>
      <c r="I125" s="90"/>
      <c r="J125" s="91">
        <f t="shared" si="0"/>
        <v>0</v>
      </c>
      <c r="K125" s="92"/>
      <c r="L125" s="9"/>
      <c r="M125" s="93" t="s">
        <v>9</v>
      </c>
      <c r="N125" s="94" t="s">
        <v>29</v>
      </c>
      <c r="P125" s="95">
        <f t="shared" si="1"/>
        <v>0</v>
      </c>
      <c r="Q125" s="95">
        <v>0</v>
      </c>
      <c r="R125" s="95">
        <f t="shared" si="2"/>
        <v>0</v>
      </c>
      <c r="S125" s="95">
        <v>0</v>
      </c>
      <c r="T125" s="96">
        <f t="shared" si="3"/>
        <v>0</v>
      </c>
      <c r="AR125" s="97" t="s">
        <v>78</v>
      </c>
      <c r="AT125" s="97" t="s">
        <v>74</v>
      </c>
      <c r="AU125" s="97" t="s">
        <v>68</v>
      </c>
      <c r="AY125" s="1" t="s">
        <v>69</v>
      </c>
      <c r="BE125" s="98">
        <f t="shared" si="4"/>
        <v>0</v>
      </c>
      <c r="BF125" s="98">
        <f t="shared" si="5"/>
        <v>0</v>
      </c>
      <c r="BG125" s="98">
        <f t="shared" si="6"/>
        <v>0</v>
      </c>
      <c r="BH125" s="98">
        <f t="shared" si="7"/>
        <v>0</v>
      </c>
      <c r="BI125" s="98">
        <f t="shared" si="8"/>
        <v>0</v>
      </c>
      <c r="BJ125" s="1" t="s">
        <v>68</v>
      </c>
      <c r="BK125" s="98">
        <f t="shared" si="9"/>
        <v>0</v>
      </c>
      <c r="BL125" s="1" t="s">
        <v>78</v>
      </c>
      <c r="BM125" s="97" t="s">
        <v>94</v>
      </c>
    </row>
    <row r="126" spans="2:65" s="8" customFormat="1" ht="24.2" customHeight="1" x14ac:dyDescent="0.2">
      <c r="B126" s="9"/>
      <c r="C126" s="99" t="s">
        <v>95</v>
      </c>
      <c r="D126" s="99" t="s">
        <v>81</v>
      </c>
      <c r="E126" s="100" t="s">
        <v>96</v>
      </c>
      <c r="F126" s="101" t="s">
        <v>97</v>
      </c>
      <c r="G126" s="102" t="s">
        <v>93</v>
      </c>
      <c r="H126" s="103">
        <v>92.4</v>
      </c>
      <c r="I126" s="104"/>
      <c r="J126" s="105">
        <f t="shared" si="0"/>
        <v>0</v>
      </c>
      <c r="K126" s="106"/>
      <c r="L126" s="107"/>
      <c r="M126" s="108" t="s">
        <v>9</v>
      </c>
      <c r="N126" s="109" t="s">
        <v>29</v>
      </c>
      <c r="P126" s="95">
        <f t="shared" si="1"/>
        <v>0</v>
      </c>
      <c r="Q126" s="95">
        <v>8.3000000000000001E-3</v>
      </c>
      <c r="R126" s="95">
        <f t="shared" si="2"/>
        <v>0.76692000000000005</v>
      </c>
      <c r="S126" s="95">
        <v>0</v>
      </c>
      <c r="T126" s="96">
        <f t="shared" si="3"/>
        <v>0</v>
      </c>
      <c r="AR126" s="97" t="s">
        <v>84</v>
      </c>
      <c r="AT126" s="97" t="s">
        <v>81</v>
      </c>
      <c r="AU126" s="97" t="s">
        <v>68</v>
      </c>
      <c r="AY126" s="1" t="s">
        <v>69</v>
      </c>
      <c r="BE126" s="98">
        <f t="shared" si="4"/>
        <v>0</v>
      </c>
      <c r="BF126" s="98">
        <f t="shared" si="5"/>
        <v>0</v>
      </c>
      <c r="BG126" s="98">
        <f t="shared" si="6"/>
        <v>0</v>
      </c>
      <c r="BH126" s="98">
        <f t="shared" si="7"/>
        <v>0</v>
      </c>
      <c r="BI126" s="98">
        <f t="shared" si="8"/>
        <v>0</v>
      </c>
      <c r="BJ126" s="1" t="s">
        <v>68</v>
      </c>
      <c r="BK126" s="98">
        <f t="shared" si="9"/>
        <v>0</v>
      </c>
      <c r="BL126" s="1" t="s">
        <v>78</v>
      </c>
      <c r="BM126" s="97" t="s">
        <v>98</v>
      </c>
    </row>
    <row r="127" spans="2:65" s="8" customFormat="1" ht="24.2" customHeight="1" x14ac:dyDescent="0.2">
      <c r="B127" s="9"/>
      <c r="C127" s="85" t="s">
        <v>99</v>
      </c>
      <c r="D127" s="85" t="s">
        <v>74</v>
      </c>
      <c r="E127" s="86" t="s">
        <v>100</v>
      </c>
      <c r="F127" s="87" t="s">
        <v>101</v>
      </c>
      <c r="G127" s="88" t="s">
        <v>93</v>
      </c>
      <c r="H127" s="89">
        <v>15.4</v>
      </c>
      <c r="I127" s="90"/>
      <c r="J127" s="91">
        <f t="shared" si="0"/>
        <v>0</v>
      </c>
      <c r="K127" s="92"/>
      <c r="L127" s="9"/>
      <c r="M127" s="93" t="s">
        <v>9</v>
      </c>
      <c r="N127" s="94" t="s">
        <v>29</v>
      </c>
      <c r="P127" s="95">
        <f t="shared" si="1"/>
        <v>0</v>
      </c>
      <c r="Q127" s="95">
        <v>0</v>
      </c>
      <c r="R127" s="95">
        <f t="shared" si="2"/>
        <v>0</v>
      </c>
      <c r="S127" s="95">
        <v>0</v>
      </c>
      <c r="T127" s="96">
        <f t="shared" si="3"/>
        <v>0</v>
      </c>
      <c r="AR127" s="97" t="s">
        <v>78</v>
      </c>
      <c r="AT127" s="97" t="s">
        <v>74</v>
      </c>
      <c r="AU127" s="97" t="s">
        <v>68</v>
      </c>
      <c r="AY127" s="1" t="s">
        <v>69</v>
      </c>
      <c r="BE127" s="98">
        <f t="shared" si="4"/>
        <v>0</v>
      </c>
      <c r="BF127" s="98">
        <f t="shared" si="5"/>
        <v>0</v>
      </c>
      <c r="BG127" s="98">
        <f t="shared" si="6"/>
        <v>0</v>
      </c>
      <c r="BH127" s="98">
        <f t="shared" si="7"/>
        <v>0</v>
      </c>
      <c r="BI127" s="98">
        <f t="shared" si="8"/>
        <v>0</v>
      </c>
      <c r="BJ127" s="1" t="s">
        <v>68</v>
      </c>
      <c r="BK127" s="98">
        <f t="shared" si="9"/>
        <v>0</v>
      </c>
      <c r="BL127" s="1" t="s">
        <v>78</v>
      </c>
      <c r="BM127" s="97" t="s">
        <v>102</v>
      </c>
    </row>
    <row r="128" spans="2:65" s="8" customFormat="1" ht="16.5" customHeight="1" x14ac:dyDescent="0.2">
      <c r="B128" s="9"/>
      <c r="C128" s="99" t="s">
        <v>103</v>
      </c>
      <c r="D128" s="99" t="s">
        <v>81</v>
      </c>
      <c r="E128" s="100" t="s">
        <v>104</v>
      </c>
      <c r="F128" s="101" t="s">
        <v>105</v>
      </c>
      <c r="G128" s="102" t="s">
        <v>93</v>
      </c>
      <c r="H128" s="103">
        <v>15.4</v>
      </c>
      <c r="I128" s="104"/>
      <c r="J128" s="105">
        <f t="shared" si="0"/>
        <v>0</v>
      </c>
      <c r="K128" s="106"/>
      <c r="L128" s="107"/>
      <c r="M128" s="108" t="s">
        <v>9</v>
      </c>
      <c r="N128" s="109" t="s">
        <v>29</v>
      </c>
      <c r="P128" s="95">
        <f t="shared" si="1"/>
        <v>0</v>
      </c>
      <c r="Q128" s="95">
        <v>8.6999999999999994E-3</v>
      </c>
      <c r="R128" s="95">
        <f t="shared" si="2"/>
        <v>0.13397999999999999</v>
      </c>
      <c r="S128" s="95">
        <v>0</v>
      </c>
      <c r="T128" s="96">
        <f t="shared" si="3"/>
        <v>0</v>
      </c>
      <c r="AR128" s="97" t="s">
        <v>84</v>
      </c>
      <c r="AT128" s="97" t="s">
        <v>81</v>
      </c>
      <c r="AU128" s="97" t="s">
        <v>68</v>
      </c>
      <c r="AY128" s="1" t="s">
        <v>69</v>
      </c>
      <c r="BE128" s="98">
        <f t="shared" si="4"/>
        <v>0</v>
      </c>
      <c r="BF128" s="98">
        <f t="shared" si="5"/>
        <v>0</v>
      </c>
      <c r="BG128" s="98">
        <f t="shared" si="6"/>
        <v>0</v>
      </c>
      <c r="BH128" s="98">
        <f t="shared" si="7"/>
        <v>0</v>
      </c>
      <c r="BI128" s="98">
        <f t="shared" si="8"/>
        <v>0</v>
      </c>
      <c r="BJ128" s="1" t="s">
        <v>68</v>
      </c>
      <c r="BK128" s="98">
        <f t="shared" si="9"/>
        <v>0</v>
      </c>
      <c r="BL128" s="1" t="s">
        <v>78</v>
      </c>
      <c r="BM128" s="97" t="s">
        <v>106</v>
      </c>
    </row>
    <row r="129" spans="2:65" s="8" customFormat="1" ht="16.5" customHeight="1" x14ac:dyDescent="0.2">
      <c r="B129" s="9"/>
      <c r="C129" s="85" t="s">
        <v>107</v>
      </c>
      <c r="D129" s="85" t="s">
        <v>74</v>
      </c>
      <c r="E129" s="86" t="s">
        <v>108</v>
      </c>
      <c r="F129" s="87" t="s">
        <v>109</v>
      </c>
      <c r="G129" s="88" t="s">
        <v>77</v>
      </c>
      <c r="H129" s="89">
        <v>7</v>
      </c>
      <c r="I129" s="90"/>
      <c r="J129" s="91">
        <f t="shared" si="0"/>
        <v>0</v>
      </c>
      <c r="K129" s="92"/>
      <c r="L129" s="9"/>
      <c r="M129" s="93" t="s">
        <v>9</v>
      </c>
      <c r="N129" s="94" t="s">
        <v>29</v>
      </c>
      <c r="P129" s="95">
        <f t="shared" si="1"/>
        <v>0</v>
      </c>
      <c r="Q129" s="95">
        <v>0</v>
      </c>
      <c r="R129" s="95">
        <f t="shared" si="2"/>
        <v>0</v>
      </c>
      <c r="S129" s="95">
        <v>0</v>
      </c>
      <c r="T129" s="96">
        <f t="shared" si="3"/>
        <v>0</v>
      </c>
      <c r="AR129" s="97" t="s">
        <v>78</v>
      </c>
      <c r="AT129" s="97" t="s">
        <v>74</v>
      </c>
      <c r="AU129" s="97" t="s">
        <v>68</v>
      </c>
      <c r="AY129" s="1" t="s">
        <v>69</v>
      </c>
      <c r="BE129" s="98">
        <f t="shared" si="4"/>
        <v>0</v>
      </c>
      <c r="BF129" s="98">
        <f t="shared" si="5"/>
        <v>0</v>
      </c>
      <c r="BG129" s="98">
        <f t="shared" si="6"/>
        <v>0</v>
      </c>
      <c r="BH129" s="98">
        <f t="shared" si="7"/>
        <v>0</v>
      </c>
      <c r="BI129" s="98">
        <f t="shared" si="8"/>
        <v>0</v>
      </c>
      <c r="BJ129" s="1" t="s">
        <v>68</v>
      </c>
      <c r="BK129" s="98">
        <f t="shared" si="9"/>
        <v>0</v>
      </c>
      <c r="BL129" s="1" t="s">
        <v>78</v>
      </c>
      <c r="BM129" s="97" t="s">
        <v>110</v>
      </c>
    </row>
    <row r="130" spans="2:65" s="8" customFormat="1" ht="24.2" customHeight="1" x14ac:dyDescent="0.2">
      <c r="B130" s="9"/>
      <c r="C130" s="99" t="s">
        <v>111</v>
      </c>
      <c r="D130" s="99" t="s">
        <v>81</v>
      </c>
      <c r="E130" s="100" t="s">
        <v>112</v>
      </c>
      <c r="F130" s="101" t="s">
        <v>113</v>
      </c>
      <c r="G130" s="102" t="s">
        <v>77</v>
      </c>
      <c r="H130" s="103">
        <v>7</v>
      </c>
      <c r="I130" s="104"/>
      <c r="J130" s="105">
        <f t="shared" si="0"/>
        <v>0</v>
      </c>
      <c r="K130" s="106"/>
      <c r="L130" s="107"/>
      <c r="M130" s="108" t="s">
        <v>9</v>
      </c>
      <c r="N130" s="109" t="s">
        <v>29</v>
      </c>
      <c r="P130" s="95">
        <f t="shared" si="1"/>
        <v>0</v>
      </c>
      <c r="Q130" s="95">
        <v>1.8E-3</v>
      </c>
      <c r="R130" s="95">
        <f t="shared" si="2"/>
        <v>1.26E-2</v>
      </c>
      <c r="S130" s="95">
        <v>0</v>
      </c>
      <c r="T130" s="96">
        <f t="shared" si="3"/>
        <v>0</v>
      </c>
      <c r="AR130" s="97" t="s">
        <v>84</v>
      </c>
      <c r="AT130" s="97" t="s">
        <v>81</v>
      </c>
      <c r="AU130" s="97" t="s">
        <v>68</v>
      </c>
      <c r="AY130" s="1" t="s">
        <v>69</v>
      </c>
      <c r="BE130" s="98">
        <f t="shared" si="4"/>
        <v>0</v>
      </c>
      <c r="BF130" s="98">
        <f t="shared" si="5"/>
        <v>0</v>
      </c>
      <c r="BG130" s="98">
        <f t="shared" si="6"/>
        <v>0</v>
      </c>
      <c r="BH130" s="98">
        <f t="shared" si="7"/>
        <v>0</v>
      </c>
      <c r="BI130" s="98">
        <f t="shared" si="8"/>
        <v>0</v>
      </c>
      <c r="BJ130" s="1" t="s">
        <v>68</v>
      </c>
      <c r="BK130" s="98">
        <f t="shared" si="9"/>
        <v>0</v>
      </c>
      <c r="BL130" s="1" t="s">
        <v>78</v>
      </c>
      <c r="BM130" s="97" t="s">
        <v>114</v>
      </c>
    </row>
    <row r="131" spans="2:65" s="8" customFormat="1" ht="24.2" customHeight="1" x14ac:dyDescent="0.2">
      <c r="B131" s="9"/>
      <c r="C131" s="85" t="s">
        <v>115</v>
      </c>
      <c r="D131" s="85" t="s">
        <v>74</v>
      </c>
      <c r="E131" s="86" t="s">
        <v>116</v>
      </c>
      <c r="F131" s="87" t="s">
        <v>117</v>
      </c>
      <c r="G131" s="88" t="s">
        <v>77</v>
      </c>
      <c r="H131" s="89">
        <v>7</v>
      </c>
      <c r="I131" s="90"/>
      <c r="J131" s="91">
        <f t="shared" si="0"/>
        <v>0</v>
      </c>
      <c r="K131" s="92"/>
      <c r="L131" s="9"/>
      <c r="M131" s="93" t="s">
        <v>9</v>
      </c>
      <c r="N131" s="94" t="s">
        <v>29</v>
      </c>
      <c r="P131" s="95">
        <f t="shared" si="1"/>
        <v>0</v>
      </c>
      <c r="Q131" s="95">
        <v>0</v>
      </c>
      <c r="R131" s="95">
        <f t="shared" si="2"/>
        <v>0</v>
      </c>
      <c r="S131" s="95">
        <v>0</v>
      </c>
      <c r="T131" s="96">
        <f t="shared" si="3"/>
        <v>0</v>
      </c>
      <c r="AR131" s="97" t="s">
        <v>78</v>
      </c>
      <c r="AT131" s="97" t="s">
        <v>74</v>
      </c>
      <c r="AU131" s="97" t="s">
        <v>68</v>
      </c>
      <c r="AY131" s="1" t="s">
        <v>69</v>
      </c>
      <c r="BE131" s="98">
        <f t="shared" si="4"/>
        <v>0</v>
      </c>
      <c r="BF131" s="98">
        <f t="shared" si="5"/>
        <v>0</v>
      </c>
      <c r="BG131" s="98">
        <f t="shared" si="6"/>
        <v>0</v>
      </c>
      <c r="BH131" s="98">
        <f t="shared" si="7"/>
        <v>0</v>
      </c>
      <c r="BI131" s="98">
        <f t="shared" si="8"/>
        <v>0</v>
      </c>
      <c r="BJ131" s="1" t="s">
        <v>68</v>
      </c>
      <c r="BK131" s="98">
        <f t="shared" si="9"/>
        <v>0</v>
      </c>
      <c r="BL131" s="1" t="s">
        <v>78</v>
      </c>
      <c r="BM131" s="97" t="s">
        <v>118</v>
      </c>
    </row>
    <row r="132" spans="2:65" s="8" customFormat="1" ht="24.2" customHeight="1" x14ac:dyDescent="0.2">
      <c r="B132" s="9"/>
      <c r="C132" s="99" t="s">
        <v>119</v>
      </c>
      <c r="D132" s="99" t="s">
        <v>81</v>
      </c>
      <c r="E132" s="100" t="s">
        <v>120</v>
      </c>
      <c r="F132" s="101" t="s">
        <v>121</v>
      </c>
      <c r="G132" s="102" t="s">
        <v>77</v>
      </c>
      <c r="H132" s="103">
        <v>7</v>
      </c>
      <c r="I132" s="104"/>
      <c r="J132" s="105">
        <f t="shared" si="0"/>
        <v>0</v>
      </c>
      <c r="K132" s="106"/>
      <c r="L132" s="107"/>
      <c r="M132" s="108" t="s">
        <v>9</v>
      </c>
      <c r="N132" s="109" t="s">
        <v>29</v>
      </c>
      <c r="P132" s="95">
        <f t="shared" si="1"/>
        <v>0</v>
      </c>
      <c r="Q132" s="95">
        <v>2.5100000000000001E-2</v>
      </c>
      <c r="R132" s="95">
        <f t="shared" si="2"/>
        <v>0.1757</v>
      </c>
      <c r="S132" s="95">
        <v>0</v>
      </c>
      <c r="T132" s="96">
        <f t="shared" si="3"/>
        <v>0</v>
      </c>
      <c r="AR132" s="97" t="s">
        <v>84</v>
      </c>
      <c r="AT132" s="97" t="s">
        <v>81</v>
      </c>
      <c r="AU132" s="97" t="s">
        <v>68</v>
      </c>
      <c r="AY132" s="1" t="s">
        <v>69</v>
      </c>
      <c r="BE132" s="98">
        <f t="shared" si="4"/>
        <v>0</v>
      </c>
      <c r="BF132" s="98">
        <f t="shared" si="5"/>
        <v>0</v>
      </c>
      <c r="BG132" s="98">
        <f t="shared" si="6"/>
        <v>0</v>
      </c>
      <c r="BH132" s="98">
        <f t="shared" si="7"/>
        <v>0</v>
      </c>
      <c r="BI132" s="98">
        <f t="shared" si="8"/>
        <v>0</v>
      </c>
      <c r="BJ132" s="1" t="s">
        <v>68</v>
      </c>
      <c r="BK132" s="98">
        <f t="shared" si="9"/>
        <v>0</v>
      </c>
      <c r="BL132" s="1" t="s">
        <v>78</v>
      </c>
      <c r="BM132" s="97" t="s">
        <v>122</v>
      </c>
    </row>
    <row r="133" spans="2:65" s="8" customFormat="1" ht="24.2" customHeight="1" x14ac:dyDescent="0.2">
      <c r="B133" s="9"/>
      <c r="C133" s="85" t="s">
        <v>123</v>
      </c>
      <c r="D133" s="85" t="s">
        <v>74</v>
      </c>
      <c r="E133" s="86" t="s">
        <v>124</v>
      </c>
      <c r="F133" s="87" t="s">
        <v>125</v>
      </c>
      <c r="G133" s="88" t="s">
        <v>77</v>
      </c>
      <c r="H133" s="89">
        <v>7</v>
      </c>
      <c r="I133" s="90"/>
      <c r="J133" s="91">
        <f t="shared" si="0"/>
        <v>0</v>
      </c>
      <c r="K133" s="92"/>
      <c r="L133" s="9"/>
      <c r="M133" s="93" t="s">
        <v>9</v>
      </c>
      <c r="N133" s="94" t="s">
        <v>29</v>
      </c>
      <c r="P133" s="95">
        <f t="shared" si="1"/>
        <v>0</v>
      </c>
      <c r="Q133" s="95">
        <v>0</v>
      </c>
      <c r="R133" s="95">
        <f t="shared" si="2"/>
        <v>0</v>
      </c>
      <c r="S133" s="95">
        <v>0</v>
      </c>
      <c r="T133" s="96">
        <f t="shared" si="3"/>
        <v>0</v>
      </c>
      <c r="AR133" s="97" t="s">
        <v>78</v>
      </c>
      <c r="AT133" s="97" t="s">
        <v>74</v>
      </c>
      <c r="AU133" s="97" t="s">
        <v>68</v>
      </c>
      <c r="AY133" s="1" t="s">
        <v>69</v>
      </c>
      <c r="BE133" s="98">
        <f t="shared" si="4"/>
        <v>0</v>
      </c>
      <c r="BF133" s="98">
        <f t="shared" si="5"/>
        <v>0</v>
      </c>
      <c r="BG133" s="98">
        <f t="shared" si="6"/>
        <v>0</v>
      </c>
      <c r="BH133" s="98">
        <f t="shared" si="7"/>
        <v>0</v>
      </c>
      <c r="BI133" s="98">
        <f t="shared" si="8"/>
        <v>0</v>
      </c>
      <c r="BJ133" s="1" t="s">
        <v>68</v>
      </c>
      <c r="BK133" s="98">
        <f t="shared" si="9"/>
        <v>0</v>
      </c>
      <c r="BL133" s="1" t="s">
        <v>78</v>
      </c>
      <c r="BM133" s="97" t="s">
        <v>126</v>
      </c>
    </row>
    <row r="134" spans="2:65" s="8" customFormat="1" ht="24.2" customHeight="1" x14ac:dyDescent="0.2">
      <c r="B134" s="9"/>
      <c r="C134" s="99" t="s">
        <v>127</v>
      </c>
      <c r="D134" s="99" t="s">
        <v>81</v>
      </c>
      <c r="E134" s="100" t="s">
        <v>128</v>
      </c>
      <c r="F134" s="101" t="s">
        <v>129</v>
      </c>
      <c r="G134" s="102" t="s">
        <v>77</v>
      </c>
      <c r="H134" s="103">
        <v>7</v>
      </c>
      <c r="I134" s="104"/>
      <c r="J134" s="105">
        <f t="shared" si="0"/>
        <v>0</v>
      </c>
      <c r="K134" s="106"/>
      <c r="L134" s="107"/>
      <c r="M134" s="108" t="s">
        <v>9</v>
      </c>
      <c r="N134" s="109" t="s">
        <v>29</v>
      </c>
      <c r="P134" s="95">
        <f t="shared" si="1"/>
        <v>0</v>
      </c>
      <c r="Q134" s="95">
        <v>0</v>
      </c>
      <c r="R134" s="95">
        <f t="shared" si="2"/>
        <v>0</v>
      </c>
      <c r="S134" s="95">
        <v>0</v>
      </c>
      <c r="T134" s="96">
        <f t="shared" si="3"/>
        <v>0</v>
      </c>
      <c r="AR134" s="97" t="s">
        <v>84</v>
      </c>
      <c r="AT134" s="97" t="s">
        <v>81</v>
      </c>
      <c r="AU134" s="97" t="s">
        <v>68</v>
      </c>
      <c r="AY134" s="1" t="s">
        <v>69</v>
      </c>
      <c r="BE134" s="98">
        <f t="shared" si="4"/>
        <v>0</v>
      </c>
      <c r="BF134" s="98">
        <f t="shared" si="5"/>
        <v>0</v>
      </c>
      <c r="BG134" s="98">
        <f t="shared" si="6"/>
        <v>0</v>
      </c>
      <c r="BH134" s="98">
        <f t="shared" si="7"/>
        <v>0</v>
      </c>
      <c r="BI134" s="98">
        <f t="shared" si="8"/>
        <v>0</v>
      </c>
      <c r="BJ134" s="1" t="s">
        <v>68</v>
      </c>
      <c r="BK134" s="98">
        <f t="shared" si="9"/>
        <v>0</v>
      </c>
      <c r="BL134" s="1" t="s">
        <v>78</v>
      </c>
      <c r="BM134" s="97" t="s">
        <v>130</v>
      </c>
    </row>
    <row r="135" spans="2:65" s="8" customFormat="1" ht="21.75" customHeight="1" x14ac:dyDescent="0.2">
      <c r="B135" s="9"/>
      <c r="C135" s="85" t="s">
        <v>78</v>
      </c>
      <c r="D135" s="85" t="s">
        <v>74</v>
      </c>
      <c r="E135" s="86" t="s">
        <v>131</v>
      </c>
      <c r="F135" s="87" t="s">
        <v>132</v>
      </c>
      <c r="G135" s="88" t="s">
        <v>77</v>
      </c>
      <c r="H135" s="89">
        <v>7</v>
      </c>
      <c r="I135" s="90"/>
      <c r="J135" s="91">
        <f t="shared" si="0"/>
        <v>0</v>
      </c>
      <c r="K135" s="92"/>
      <c r="L135" s="9"/>
      <c r="M135" s="93" t="s">
        <v>9</v>
      </c>
      <c r="N135" s="94" t="s">
        <v>29</v>
      </c>
      <c r="P135" s="95">
        <f t="shared" si="1"/>
        <v>0</v>
      </c>
      <c r="Q135" s="95">
        <v>0</v>
      </c>
      <c r="R135" s="95">
        <f t="shared" si="2"/>
        <v>0</v>
      </c>
      <c r="S135" s="95">
        <v>0</v>
      </c>
      <c r="T135" s="96">
        <f t="shared" si="3"/>
        <v>0</v>
      </c>
      <c r="AR135" s="97" t="s">
        <v>78</v>
      </c>
      <c r="AT135" s="97" t="s">
        <v>74</v>
      </c>
      <c r="AU135" s="97" t="s">
        <v>68</v>
      </c>
      <c r="AY135" s="1" t="s">
        <v>69</v>
      </c>
      <c r="BE135" s="98">
        <f t="shared" si="4"/>
        <v>0</v>
      </c>
      <c r="BF135" s="98">
        <f t="shared" si="5"/>
        <v>0</v>
      </c>
      <c r="BG135" s="98">
        <f t="shared" si="6"/>
        <v>0</v>
      </c>
      <c r="BH135" s="98">
        <f t="shared" si="7"/>
        <v>0</v>
      </c>
      <c r="BI135" s="98">
        <f t="shared" si="8"/>
        <v>0</v>
      </c>
      <c r="BJ135" s="1" t="s">
        <v>68</v>
      </c>
      <c r="BK135" s="98">
        <f t="shared" si="9"/>
        <v>0</v>
      </c>
      <c r="BL135" s="1" t="s">
        <v>78</v>
      </c>
      <c r="BM135" s="97" t="s">
        <v>133</v>
      </c>
    </row>
    <row r="136" spans="2:65" s="8" customFormat="1" ht="24.2" customHeight="1" x14ac:dyDescent="0.2">
      <c r="B136" s="9"/>
      <c r="C136" s="99" t="s">
        <v>134</v>
      </c>
      <c r="D136" s="99" t="s">
        <v>81</v>
      </c>
      <c r="E136" s="100" t="s">
        <v>135</v>
      </c>
      <c r="F136" s="101" t="s">
        <v>136</v>
      </c>
      <c r="G136" s="102" t="s">
        <v>77</v>
      </c>
      <c r="H136" s="103">
        <v>7</v>
      </c>
      <c r="I136" s="104"/>
      <c r="J136" s="105">
        <f t="shared" si="0"/>
        <v>0</v>
      </c>
      <c r="K136" s="106"/>
      <c r="L136" s="107"/>
      <c r="M136" s="108" t="s">
        <v>9</v>
      </c>
      <c r="N136" s="109" t="s">
        <v>29</v>
      </c>
      <c r="P136" s="95">
        <f t="shared" si="1"/>
        <v>0</v>
      </c>
      <c r="Q136" s="95">
        <v>2.0999999999999999E-3</v>
      </c>
      <c r="R136" s="95">
        <f t="shared" si="2"/>
        <v>1.47E-2</v>
      </c>
      <c r="S136" s="95">
        <v>0</v>
      </c>
      <c r="T136" s="96">
        <f t="shared" si="3"/>
        <v>0</v>
      </c>
      <c r="AR136" s="97" t="s">
        <v>84</v>
      </c>
      <c r="AT136" s="97" t="s">
        <v>81</v>
      </c>
      <c r="AU136" s="97" t="s">
        <v>68</v>
      </c>
      <c r="AY136" s="1" t="s">
        <v>69</v>
      </c>
      <c r="BE136" s="98">
        <f t="shared" si="4"/>
        <v>0</v>
      </c>
      <c r="BF136" s="98">
        <f t="shared" si="5"/>
        <v>0</v>
      </c>
      <c r="BG136" s="98">
        <f t="shared" si="6"/>
        <v>0</v>
      </c>
      <c r="BH136" s="98">
        <f t="shared" si="7"/>
        <v>0</v>
      </c>
      <c r="BI136" s="98">
        <f t="shared" si="8"/>
        <v>0</v>
      </c>
      <c r="BJ136" s="1" t="s">
        <v>68</v>
      </c>
      <c r="BK136" s="98">
        <f t="shared" si="9"/>
        <v>0</v>
      </c>
      <c r="BL136" s="1" t="s">
        <v>78</v>
      </c>
      <c r="BM136" s="97" t="s">
        <v>137</v>
      </c>
    </row>
    <row r="137" spans="2:65" s="8" customFormat="1" ht="16.5" customHeight="1" x14ac:dyDescent="0.2">
      <c r="B137" s="9"/>
      <c r="C137" s="85" t="s">
        <v>138</v>
      </c>
      <c r="D137" s="85" t="s">
        <v>74</v>
      </c>
      <c r="E137" s="86" t="s">
        <v>139</v>
      </c>
      <c r="F137" s="87" t="s">
        <v>140</v>
      </c>
      <c r="G137" s="88" t="s">
        <v>77</v>
      </c>
      <c r="H137" s="89">
        <v>7</v>
      </c>
      <c r="I137" s="90"/>
      <c r="J137" s="91">
        <f t="shared" si="0"/>
        <v>0</v>
      </c>
      <c r="K137" s="92"/>
      <c r="L137" s="9"/>
      <c r="M137" s="93" t="s">
        <v>9</v>
      </c>
      <c r="N137" s="94" t="s">
        <v>29</v>
      </c>
      <c r="P137" s="95">
        <f t="shared" si="1"/>
        <v>0</v>
      </c>
      <c r="Q137" s="95">
        <v>0</v>
      </c>
      <c r="R137" s="95">
        <f t="shared" si="2"/>
        <v>0</v>
      </c>
      <c r="S137" s="95">
        <v>0</v>
      </c>
      <c r="T137" s="96">
        <f t="shared" si="3"/>
        <v>0</v>
      </c>
      <c r="AR137" s="97" t="s">
        <v>78</v>
      </c>
      <c r="AT137" s="97" t="s">
        <v>74</v>
      </c>
      <c r="AU137" s="97" t="s">
        <v>68</v>
      </c>
      <c r="AY137" s="1" t="s">
        <v>69</v>
      </c>
      <c r="BE137" s="98">
        <f t="shared" si="4"/>
        <v>0</v>
      </c>
      <c r="BF137" s="98">
        <f t="shared" si="5"/>
        <v>0</v>
      </c>
      <c r="BG137" s="98">
        <f t="shared" si="6"/>
        <v>0</v>
      </c>
      <c r="BH137" s="98">
        <f t="shared" si="7"/>
        <v>0</v>
      </c>
      <c r="BI137" s="98">
        <f t="shared" si="8"/>
        <v>0</v>
      </c>
      <c r="BJ137" s="1" t="s">
        <v>68</v>
      </c>
      <c r="BK137" s="98">
        <f t="shared" si="9"/>
        <v>0</v>
      </c>
      <c r="BL137" s="1" t="s">
        <v>78</v>
      </c>
      <c r="BM137" s="97" t="s">
        <v>141</v>
      </c>
    </row>
    <row r="138" spans="2:65" s="8" customFormat="1" ht="24.2" customHeight="1" x14ac:dyDescent="0.2">
      <c r="B138" s="9"/>
      <c r="C138" s="85" t="s">
        <v>142</v>
      </c>
      <c r="D138" s="85" t="s">
        <v>74</v>
      </c>
      <c r="E138" s="86" t="s">
        <v>143</v>
      </c>
      <c r="F138" s="87" t="s">
        <v>144</v>
      </c>
      <c r="G138" s="88" t="s">
        <v>77</v>
      </c>
      <c r="H138" s="89">
        <v>7</v>
      </c>
      <c r="I138" s="90"/>
      <c r="J138" s="91">
        <f t="shared" si="0"/>
        <v>0</v>
      </c>
      <c r="K138" s="92"/>
      <c r="L138" s="9"/>
      <c r="M138" s="93" t="s">
        <v>9</v>
      </c>
      <c r="N138" s="94" t="s">
        <v>29</v>
      </c>
      <c r="P138" s="95">
        <f t="shared" si="1"/>
        <v>0</v>
      </c>
      <c r="Q138" s="95">
        <v>0</v>
      </c>
      <c r="R138" s="95">
        <f t="shared" si="2"/>
        <v>0</v>
      </c>
      <c r="S138" s="95">
        <v>0</v>
      </c>
      <c r="T138" s="96">
        <f t="shared" si="3"/>
        <v>0</v>
      </c>
      <c r="AR138" s="97" t="s">
        <v>78</v>
      </c>
      <c r="AT138" s="97" t="s">
        <v>74</v>
      </c>
      <c r="AU138" s="97" t="s">
        <v>68</v>
      </c>
      <c r="AY138" s="1" t="s">
        <v>69</v>
      </c>
      <c r="BE138" s="98">
        <f t="shared" si="4"/>
        <v>0</v>
      </c>
      <c r="BF138" s="98">
        <f t="shared" si="5"/>
        <v>0</v>
      </c>
      <c r="BG138" s="98">
        <f t="shared" si="6"/>
        <v>0</v>
      </c>
      <c r="BH138" s="98">
        <f t="shared" si="7"/>
        <v>0</v>
      </c>
      <c r="BI138" s="98">
        <f t="shared" si="8"/>
        <v>0</v>
      </c>
      <c r="BJ138" s="1" t="s">
        <v>68</v>
      </c>
      <c r="BK138" s="98">
        <f t="shared" si="9"/>
        <v>0</v>
      </c>
      <c r="BL138" s="1" t="s">
        <v>78</v>
      </c>
      <c r="BM138" s="97" t="s">
        <v>145</v>
      </c>
    </row>
    <row r="139" spans="2:65" s="8" customFormat="1" ht="24.2" customHeight="1" x14ac:dyDescent="0.2">
      <c r="B139" s="9"/>
      <c r="C139" s="85" t="s">
        <v>146</v>
      </c>
      <c r="D139" s="85" t="s">
        <v>74</v>
      </c>
      <c r="E139" s="86" t="s">
        <v>147</v>
      </c>
      <c r="F139" s="87" t="s">
        <v>148</v>
      </c>
      <c r="G139" s="88" t="s">
        <v>149</v>
      </c>
      <c r="H139" s="89">
        <v>42</v>
      </c>
      <c r="I139" s="90"/>
      <c r="J139" s="91">
        <f t="shared" si="0"/>
        <v>0</v>
      </c>
      <c r="K139" s="92"/>
      <c r="L139" s="9"/>
      <c r="M139" s="93" t="s">
        <v>9</v>
      </c>
      <c r="N139" s="94" t="s">
        <v>29</v>
      </c>
      <c r="P139" s="95">
        <f t="shared" si="1"/>
        <v>0</v>
      </c>
      <c r="Q139" s="95">
        <v>0</v>
      </c>
      <c r="R139" s="95">
        <f t="shared" si="2"/>
        <v>0</v>
      </c>
      <c r="S139" s="95">
        <v>0</v>
      </c>
      <c r="T139" s="96">
        <f t="shared" si="3"/>
        <v>0</v>
      </c>
      <c r="AR139" s="97" t="s">
        <v>78</v>
      </c>
      <c r="AT139" s="97" t="s">
        <v>74</v>
      </c>
      <c r="AU139" s="97" t="s">
        <v>68</v>
      </c>
      <c r="AY139" s="1" t="s">
        <v>69</v>
      </c>
      <c r="BE139" s="98">
        <f t="shared" si="4"/>
        <v>0</v>
      </c>
      <c r="BF139" s="98">
        <f t="shared" si="5"/>
        <v>0</v>
      </c>
      <c r="BG139" s="98">
        <f t="shared" si="6"/>
        <v>0</v>
      </c>
      <c r="BH139" s="98">
        <f t="shared" si="7"/>
        <v>0</v>
      </c>
      <c r="BI139" s="98">
        <f t="shared" si="8"/>
        <v>0</v>
      </c>
      <c r="BJ139" s="1" t="s">
        <v>68</v>
      </c>
      <c r="BK139" s="98">
        <f t="shared" si="9"/>
        <v>0</v>
      </c>
      <c r="BL139" s="1" t="s">
        <v>78</v>
      </c>
      <c r="BM139" s="97" t="s">
        <v>150</v>
      </c>
    </row>
    <row r="140" spans="2:65" s="8" customFormat="1" ht="24.2" customHeight="1" x14ac:dyDescent="0.2">
      <c r="B140" s="9"/>
      <c r="C140" s="85" t="s">
        <v>151</v>
      </c>
      <c r="D140" s="85" t="s">
        <v>74</v>
      </c>
      <c r="E140" s="86" t="s">
        <v>152</v>
      </c>
      <c r="F140" s="87" t="s">
        <v>153</v>
      </c>
      <c r="G140" s="88" t="s">
        <v>154</v>
      </c>
      <c r="H140" s="110"/>
      <c r="I140" s="90"/>
      <c r="J140" s="91">
        <f t="shared" si="0"/>
        <v>0</v>
      </c>
      <c r="K140" s="92"/>
      <c r="L140" s="9"/>
      <c r="M140" s="93" t="s">
        <v>9</v>
      </c>
      <c r="N140" s="94" t="s">
        <v>29</v>
      </c>
      <c r="P140" s="95">
        <f t="shared" si="1"/>
        <v>0</v>
      </c>
      <c r="Q140" s="95">
        <v>0</v>
      </c>
      <c r="R140" s="95">
        <f t="shared" si="2"/>
        <v>0</v>
      </c>
      <c r="S140" s="95">
        <v>0</v>
      </c>
      <c r="T140" s="96">
        <f t="shared" si="3"/>
        <v>0</v>
      </c>
      <c r="AR140" s="97" t="s">
        <v>78</v>
      </c>
      <c r="AT140" s="97" t="s">
        <v>74</v>
      </c>
      <c r="AU140" s="97" t="s">
        <v>68</v>
      </c>
      <c r="AY140" s="1" t="s">
        <v>69</v>
      </c>
      <c r="BE140" s="98">
        <f t="shared" si="4"/>
        <v>0</v>
      </c>
      <c r="BF140" s="98">
        <f t="shared" si="5"/>
        <v>0</v>
      </c>
      <c r="BG140" s="98">
        <f t="shared" si="6"/>
        <v>0</v>
      </c>
      <c r="BH140" s="98">
        <f t="shared" si="7"/>
        <v>0</v>
      </c>
      <c r="BI140" s="98">
        <f t="shared" si="8"/>
        <v>0</v>
      </c>
      <c r="BJ140" s="1" t="s">
        <v>68</v>
      </c>
      <c r="BK140" s="98">
        <f t="shared" si="9"/>
        <v>0</v>
      </c>
      <c r="BL140" s="1" t="s">
        <v>78</v>
      </c>
      <c r="BM140" s="97" t="s">
        <v>155</v>
      </c>
    </row>
    <row r="141" spans="2:65" s="8" customFormat="1" ht="37.9" customHeight="1" x14ac:dyDescent="0.2">
      <c r="B141" s="9"/>
      <c r="C141" s="85" t="s">
        <v>156</v>
      </c>
      <c r="D141" s="85" t="s">
        <v>74</v>
      </c>
      <c r="E141" s="86" t="s">
        <v>157</v>
      </c>
      <c r="F141" s="87" t="s">
        <v>158</v>
      </c>
      <c r="G141" s="88" t="s">
        <v>154</v>
      </c>
      <c r="H141" s="110"/>
      <c r="I141" s="90"/>
      <c r="J141" s="91">
        <f t="shared" si="0"/>
        <v>0</v>
      </c>
      <c r="K141" s="92"/>
      <c r="L141" s="9"/>
      <c r="M141" s="93" t="s">
        <v>9</v>
      </c>
      <c r="N141" s="94" t="s">
        <v>29</v>
      </c>
      <c r="P141" s="95">
        <f t="shared" si="1"/>
        <v>0</v>
      </c>
      <c r="Q141" s="95">
        <v>0</v>
      </c>
      <c r="R141" s="95">
        <f t="shared" si="2"/>
        <v>0</v>
      </c>
      <c r="S141" s="95">
        <v>0</v>
      </c>
      <c r="T141" s="96">
        <f t="shared" si="3"/>
        <v>0</v>
      </c>
      <c r="AR141" s="97" t="s">
        <v>78</v>
      </c>
      <c r="AT141" s="97" t="s">
        <v>74</v>
      </c>
      <c r="AU141" s="97" t="s">
        <v>68</v>
      </c>
      <c r="AY141" s="1" t="s">
        <v>69</v>
      </c>
      <c r="BE141" s="98">
        <f t="shared" si="4"/>
        <v>0</v>
      </c>
      <c r="BF141" s="98">
        <f t="shared" si="5"/>
        <v>0</v>
      </c>
      <c r="BG141" s="98">
        <f t="shared" si="6"/>
        <v>0</v>
      </c>
      <c r="BH141" s="98">
        <f t="shared" si="7"/>
        <v>0</v>
      </c>
      <c r="BI141" s="98">
        <f t="shared" si="8"/>
        <v>0</v>
      </c>
      <c r="BJ141" s="1" t="s">
        <v>68</v>
      </c>
      <c r="BK141" s="98">
        <f t="shared" si="9"/>
        <v>0</v>
      </c>
      <c r="BL141" s="1" t="s">
        <v>78</v>
      </c>
      <c r="BM141" s="97" t="s">
        <v>159</v>
      </c>
    </row>
    <row r="142" spans="2:65" s="72" customFormat="1" ht="25.9" customHeight="1" x14ac:dyDescent="0.2">
      <c r="B142" s="73"/>
      <c r="D142" s="74" t="s">
        <v>65</v>
      </c>
      <c r="E142" s="75" t="s">
        <v>160</v>
      </c>
      <c r="F142" s="75" t="s">
        <v>161</v>
      </c>
      <c r="I142" s="76"/>
      <c r="J142" s="77">
        <f>BK142</f>
        <v>0</v>
      </c>
      <c r="L142" s="73"/>
      <c r="M142" s="78"/>
      <c r="P142" s="79">
        <f>SUM(P143:P145)</f>
        <v>0</v>
      </c>
      <c r="R142" s="79">
        <f>SUM(R143:R145)</f>
        <v>0</v>
      </c>
      <c r="T142" s="80">
        <f>SUM(T143:T145)</f>
        <v>0</v>
      </c>
      <c r="AR142" s="74" t="s">
        <v>86</v>
      </c>
      <c r="AT142" s="81" t="s">
        <v>65</v>
      </c>
      <c r="AU142" s="81" t="s">
        <v>1</v>
      </c>
      <c r="AY142" s="74" t="s">
        <v>69</v>
      </c>
      <c r="BK142" s="82">
        <f>SUM(BK143:BK145)</f>
        <v>0</v>
      </c>
    </row>
    <row r="143" spans="2:65" s="8" customFormat="1" ht="33" customHeight="1" x14ac:dyDescent="0.2">
      <c r="B143" s="9"/>
      <c r="C143" s="85" t="s">
        <v>162</v>
      </c>
      <c r="D143" s="85" t="s">
        <v>74</v>
      </c>
      <c r="E143" s="86" t="s">
        <v>163</v>
      </c>
      <c r="F143" s="87" t="s">
        <v>164</v>
      </c>
      <c r="G143" s="88" t="s">
        <v>165</v>
      </c>
      <c r="H143" s="89">
        <v>30</v>
      </c>
      <c r="I143" s="90"/>
      <c r="J143" s="91">
        <f>ROUND(I143*H143,2)</f>
        <v>0</v>
      </c>
      <c r="K143" s="92"/>
      <c r="L143" s="9"/>
      <c r="M143" s="93" t="s">
        <v>9</v>
      </c>
      <c r="N143" s="94" t="s">
        <v>29</v>
      </c>
      <c r="P143" s="95">
        <f>O143*H143</f>
        <v>0</v>
      </c>
      <c r="Q143" s="95">
        <v>0</v>
      </c>
      <c r="R143" s="95">
        <f>Q143*H143</f>
        <v>0</v>
      </c>
      <c r="S143" s="95">
        <v>0</v>
      </c>
      <c r="T143" s="96">
        <f>S143*H143</f>
        <v>0</v>
      </c>
      <c r="AR143" s="97" t="s">
        <v>166</v>
      </c>
      <c r="AT143" s="97" t="s">
        <v>74</v>
      </c>
      <c r="AU143" s="97" t="s">
        <v>72</v>
      </c>
      <c r="AY143" s="1" t="s">
        <v>69</v>
      </c>
      <c r="BE143" s="98">
        <f>IF(N143="základná",J143,0)</f>
        <v>0</v>
      </c>
      <c r="BF143" s="98">
        <f>IF(N143="znížená",J143,0)</f>
        <v>0</v>
      </c>
      <c r="BG143" s="98">
        <f>IF(N143="zákl. prenesená",J143,0)</f>
        <v>0</v>
      </c>
      <c r="BH143" s="98">
        <f>IF(N143="zníž. prenesená",J143,0)</f>
        <v>0</v>
      </c>
      <c r="BI143" s="98">
        <f>IF(N143="nulová",J143,0)</f>
        <v>0</v>
      </c>
      <c r="BJ143" s="1" t="s">
        <v>68</v>
      </c>
      <c r="BK143" s="98">
        <f>ROUND(I143*H143,2)</f>
        <v>0</v>
      </c>
      <c r="BL143" s="1" t="s">
        <v>166</v>
      </c>
      <c r="BM143" s="97" t="s">
        <v>167</v>
      </c>
    </row>
    <row r="144" spans="2:65" s="8" customFormat="1" ht="33" customHeight="1" x14ac:dyDescent="0.2">
      <c r="B144" s="9"/>
      <c r="C144" s="85" t="s">
        <v>168</v>
      </c>
      <c r="D144" s="85" t="s">
        <v>74</v>
      </c>
      <c r="E144" s="86" t="s">
        <v>169</v>
      </c>
      <c r="F144" s="87" t="s">
        <v>170</v>
      </c>
      <c r="G144" s="88" t="s">
        <v>165</v>
      </c>
      <c r="H144" s="89">
        <v>14</v>
      </c>
      <c r="I144" s="90"/>
      <c r="J144" s="91">
        <f>ROUND(I144*H144,2)</f>
        <v>0</v>
      </c>
      <c r="K144" s="92"/>
      <c r="L144" s="9"/>
      <c r="M144" s="93" t="s">
        <v>9</v>
      </c>
      <c r="N144" s="94" t="s">
        <v>29</v>
      </c>
      <c r="P144" s="95">
        <f>O144*H144</f>
        <v>0</v>
      </c>
      <c r="Q144" s="95">
        <v>0</v>
      </c>
      <c r="R144" s="95">
        <f>Q144*H144</f>
        <v>0</v>
      </c>
      <c r="S144" s="95">
        <v>0</v>
      </c>
      <c r="T144" s="96">
        <f>S144*H144</f>
        <v>0</v>
      </c>
      <c r="AR144" s="97" t="s">
        <v>166</v>
      </c>
      <c r="AT144" s="97" t="s">
        <v>74</v>
      </c>
      <c r="AU144" s="97" t="s">
        <v>72</v>
      </c>
      <c r="AY144" s="1" t="s">
        <v>69</v>
      </c>
      <c r="BE144" s="98">
        <f>IF(N144="základná",J144,0)</f>
        <v>0</v>
      </c>
      <c r="BF144" s="98">
        <f>IF(N144="znížená",J144,0)</f>
        <v>0</v>
      </c>
      <c r="BG144" s="98">
        <f>IF(N144="zákl. prenesená",J144,0)</f>
        <v>0</v>
      </c>
      <c r="BH144" s="98">
        <f>IF(N144="zníž. prenesená",J144,0)</f>
        <v>0</v>
      </c>
      <c r="BI144" s="98">
        <f>IF(N144="nulová",J144,0)</f>
        <v>0</v>
      </c>
      <c r="BJ144" s="1" t="s">
        <v>68</v>
      </c>
      <c r="BK144" s="98">
        <f>ROUND(I144*H144,2)</f>
        <v>0</v>
      </c>
      <c r="BL144" s="1" t="s">
        <v>166</v>
      </c>
      <c r="BM144" s="97" t="s">
        <v>171</v>
      </c>
    </row>
    <row r="145" spans="2:65" s="8" customFormat="1" ht="16.5" customHeight="1" x14ac:dyDescent="0.2">
      <c r="B145" s="9"/>
      <c r="C145" s="85" t="s">
        <v>172</v>
      </c>
      <c r="D145" s="85" t="s">
        <v>74</v>
      </c>
      <c r="E145" s="86" t="s">
        <v>173</v>
      </c>
      <c r="F145" s="87" t="s">
        <v>174</v>
      </c>
      <c r="G145" s="88" t="s">
        <v>175</v>
      </c>
      <c r="H145" s="89">
        <v>1</v>
      </c>
      <c r="I145" s="90"/>
      <c r="J145" s="91">
        <f>ROUND(I145*H145,2)</f>
        <v>0</v>
      </c>
      <c r="K145" s="92"/>
      <c r="L145" s="9"/>
      <c r="M145" s="111" t="s">
        <v>9</v>
      </c>
      <c r="N145" s="112" t="s">
        <v>29</v>
      </c>
      <c r="O145" s="113"/>
      <c r="P145" s="114">
        <f>O145*H145</f>
        <v>0</v>
      </c>
      <c r="Q145" s="114">
        <v>0</v>
      </c>
      <c r="R145" s="114">
        <f>Q145*H145</f>
        <v>0</v>
      </c>
      <c r="S145" s="114">
        <v>0</v>
      </c>
      <c r="T145" s="115">
        <f>S145*H145</f>
        <v>0</v>
      </c>
      <c r="AR145" s="97" t="s">
        <v>166</v>
      </c>
      <c r="AT145" s="97" t="s">
        <v>74</v>
      </c>
      <c r="AU145" s="97" t="s">
        <v>72</v>
      </c>
      <c r="AY145" s="1" t="s">
        <v>69</v>
      </c>
      <c r="BE145" s="98">
        <f>IF(N145="základná",J145,0)</f>
        <v>0</v>
      </c>
      <c r="BF145" s="98">
        <f>IF(N145="znížená",J145,0)</f>
        <v>0</v>
      </c>
      <c r="BG145" s="98">
        <f>IF(N145="zákl. prenesená",J145,0)</f>
        <v>0</v>
      </c>
      <c r="BH145" s="98">
        <f>IF(N145="zníž. prenesená",J145,0)</f>
        <v>0</v>
      </c>
      <c r="BI145" s="98">
        <f>IF(N145="nulová",J145,0)</f>
        <v>0</v>
      </c>
      <c r="BJ145" s="1" t="s">
        <v>68</v>
      </c>
      <c r="BK145" s="98">
        <f>ROUND(I145*H145,2)</f>
        <v>0</v>
      </c>
      <c r="BL145" s="1" t="s">
        <v>166</v>
      </c>
      <c r="BM145" s="97" t="s">
        <v>176</v>
      </c>
    </row>
    <row r="146" spans="2:65" s="8" customFormat="1" ht="6.95" customHeight="1" x14ac:dyDescent="0.2">
      <c r="B146" s="40"/>
      <c r="C146" s="41"/>
      <c r="D146" s="41"/>
      <c r="E146" s="41"/>
      <c r="F146" s="41"/>
      <c r="G146" s="41"/>
      <c r="H146" s="41"/>
      <c r="I146" s="41"/>
      <c r="J146" s="41"/>
      <c r="K146" s="41"/>
      <c r="L146" s="9"/>
    </row>
  </sheetData>
  <sheetProtection password="CC35" sheet="1" objects="1" scenarios="1" formatColumns="0" formatRows="0" autoFilter="0"/>
  <autoFilter ref="C118:K145" xr:uid="{00000000-0009-0000-0000-000000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1 - SO-01 Strojárenska ha...</vt:lpstr>
      <vt:lpstr>'1 - SO-01 Strojárenska ha...'!Názvy_tlače</vt:lpstr>
      <vt:lpstr>'1 - SO-01 Strojárenska ha...'!Oblasť_tlače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Debnárová Monika</cp:lastModifiedBy>
  <dcterms:created xsi:type="dcterms:W3CDTF">2022-03-18T15:09:20Z</dcterms:created>
  <dcterms:modified xsi:type="dcterms:W3CDTF">2022-09-28T07:06:12Z</dcterms:modified>
</cp:coreProperties>
</file>